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epro\Desktop\"/>
    </mc:Choice>
  </mc:AlternateContent>
  <xr:revisionPtr revIDLastSave="0" documentId="13_ncr:1_{05E53C6F-02D7-460C-A1CC-88AC70F24C8A}" xr6:coauthVersionLast="47" xr6:coauthVersionMax="47" xr10:uidLastSave="{00000000-0000-0000-0000-000000000000}"/>
  <bookViews>
    <workbookView xWindow="-120" yWindow="-120" windowWidth="20730" windowHeight="11160" xr2:uid="{2BC3029E-981E-4CAB-913F-D54142106E78}"/>
  </bookViews>
  <sheets>
    <sheet name="resumen" sheetId="2" r:id="rId1"/>
    <sheet name="inc deuda 37 paises" sheetId="12" r:id="rId2"/>
    <sheet name="ind riesgo pobreza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9" i="12" l="1"/>
  <c r="P19" i="12"/>
  <c r="P30" i="12"/>
  <c r="P22" i="12"/>
  <c r="P39" i="12"/>
  <c r="P5" i="12"/>
  <c r="P38" i="12"/>
  <c r="P9" i="12"/>
  <c r="P13" i="12"/>
  <c r="P34" i="12"/>
  <c r="P36" i="12"/>
  <c r="P33" i="12"/>
  <c r="P21" i="12"/>
  <c r="P25" i="12"/>
  <c r="P32" i="12"/>
  <c r="P12" i="12"/>
  <c r="P28" i="12"/>
  <c r="P20" i="12"/>
  <c r="P16" i="12"/>
  <c r="P18" i="12"/>
  <c r="P2" i="12"/>
  <c r="P8" i="12"/>
  <c r="P15" i="12"/>
  <c r="P17" i="12"/>
  <c r="P10" i="12"/>
  <c r="P7" i="12"/>
  <c r="P14" i="12"/>
  <c r="P6" i="12"/>
  <c r="P4" i="12"/>
  <c r="P35" i="12"/>
  <c r="P26" i="12"/>
  <c r="P31" i="12"/>
  <c r="P24" i="12"/>
  <c r="P23" i="12"/>
  <c r="P3" i="12"/>
  <c r="P27" i="12"/>
  <c r="P11" i="12"/>
  <c r="P37" i="12"/>
  <c r="S29" i="12" l="1"/>
  <c r="S30" i="12"/>
  <c r="S32" i="12"/>
  <c r="S9" i="12"/>
  <c r="S33" i="12"/>
  <c r="S36" i="12"/>
  <c r="S19" i="12"/>
  <c r="S18" i="12"/>
  <c r="S21" i="12"/>
  <c r="S22" i="12"/>
  <c r="S28" i="12"/>
  <c r="S38" i="12"/>
  <c r="S27" i="12"/>
  <c r="S5" i="12"/>
  <c r="S13" i="12"/>
  <c r="S25" i="12"/>
  <c r="S12" i="12"/>
  <c r="S15" i="12"/>
  <c r="S8" i="12"/>
  <c r="S16" i="12"/>
  <c r="S34" i="12"/>
  <c r="S17" i="12"/>
  <c r="S10" i="12"/>
  <c r="S20" i="12"/>
  <c r="S7" i="12"/>
  <c r="S14" i="12"/>
  <c r="S2" i="12"/>
  <c r="S24" i="12"/>
  <c r="S23" i="12"/>
  <c r="S4" i="12"/>
  <c r="S26" i="12"/>
  <c r="S6" i="12"/>
  <c r="S31" i="12"/>
  <c r="S3" i="12"/>
  <c r="S35" i="12"/>
  <c r="S11" i="12"/>
  <c r="S37" i="12"/>
  <c r="N37" i="12" l="1"/>
  <c r="O37" i="12" s="1"/>
  <c r="N28" i="12"/>
  <c r="O28" i="12" s="1"/>
  <c r="N36" i="12"/>
  <c r="O36" i="12" s="1"/>
  <c r="N29" i="12"/>
  <c r="O29" i="12" s="1"/>
  <c r="N16" i="12"/>
  <c r="O16" i="12" s="1"/>
  <c r="N21" i="12"/>
  <c r="O21" i="12" s="1"/>
  <c r="N32" i="12"/>
  <c r="O32" i="12" s="1"/>
  <c r="N15" i="12"/>
  <c r="O15" i="12" s="1"/>
  <c r="N34" i="12"/>
  <c r="O34" i="12" s="1"/>
  <c r="N20" i="12"/>
  <c r="O20" i="12" s="1"/>
  <c r="N35" i="12"/>
  <c r="O35" i="12" s="1"/>
  <c r="N27" i="12"/>
  <c r="O27" i="12" s="1"/>
  <c r="N24" i="12"/>
  <c r="O24" i="12" s="1"/>
  <c r="N18" i="12"/>
  <c r="O18" i="12" s="1"/>
  <c r="N38" i="12"/>
  <c r="O38" i="12" s="1"/>
  <c r="N6" i="12"/>
  <c r="O6" i="12" s="1"/>
  <c r="N33" i="12"/>
  <c r="O33" i="12" s="1"/>
  <c r="N25" i="12"/>
  <c r="O25" i="12" s="1"/>
  <c r="N14" i="12"/>
  <c r="O14" i="12" s="1"/>
  <c r="N3" i="12"/>
  <c r="O3" i="12" s="1"/>
  <c r="N30" i="12"/>
  <c r="O30" i="12" s="1"/>
  <c r="N26" i="12"/>
  <c r="O26" i="12" s="1"/>
  <c r="N10" i="12"/>
  <c r="O10" i="12" s="1"/>
  <c r="N31" i="12"/>
  <c r="O31" i="12" s="1"/>
  <c r="N23" i="12"/>
  <c r="O23" i="12" s="1"/>
  <c r="N22" i="12"/>
  <c r="O22" i="12" s="1"/>
  <c r="N11" i="12"/>
  <c r="O11" i="12" s="1"/>
  <c r="N7" i="12"/>
  <c r="O7" i="12" s="1"/>
  <c r="N9" i="12"/>
  <c r="O9" i="12" s="1"/>
  <c r="N13" i="12"/>
  <c r="O13" i="12" s="1"/>
  <c r="N17" i="12"/>
  <c r="O17" i="12" s="1"/>
  <c r="N12" i="12"/>
  <c r="O12" i="12" s="1"/>
  <c r="N4" i="12"/>
  <c r="O4" i="12" s="1"/>
  <c r="N8" i="12"/>
  <c r="O8" i="12" s="1"/>
  <c r="N19" i="12"/>
  <c r="O19" i="12" s="1"/>
  <c r="N2" i="12"/>
  <c r="N5" i="12"/>
  <c r="O5" i="12" s="1"/>
  <c r="K39" i="12"/>
  <c r="H39" i="12"/>
  <c r="E39" i="12"/>
  <c r="B39" i="12"/>
  <c r="S39" i="12" l="1"/>
  <c r="N39" i="12"/>
  <c r="O39" i="12" s="1"/>
  <c r="O2" i="12"/>
  <c r="AE8" i="2" l="1"/>
  <c r="AE31" i="2"/>
  <c r="AE4" i="2"/>
  <c r="AE26" i="2"/>
  <c r="AE14" i="2"/>
  <c r="AE11" i="2"/>
  <c r="AE10" i="2"/>
  <c r="AE28" i="2"/>
  <c r="AE21" i="2"/>
  <c r="AE18" i="2"/>
  <c r="AE13" i="2"/>
  <c r="AE20" i="2"/>
  <c r="AE30" i="2"/>
  <c r="AE24" i="2"/>
  <c r="AE5" i="2"/>
  <c r="AE17" i="2"/>
  <c r="AE23" i="2"/>
  <c r="AE15" i="2"/>
  <c r="AE27" i="2"/>
  <c r="AE22" i="2"/>
  <c r="AE25" i="2"/>
  <c r="AE16" i="2"/>
  <c r="AE7" i="2"/>
  <c r="AE12" i="2"/>
  <c r="AE6" i="2"/>
  <c r="AE19" i="2"/>
  <c r="AE29" i="2"/>
  <c r="AE32" i="2"/>
  <c r="AE33" i="2"/>
  <c r="AE3" i="2"/>
  <c r="AE34" i="2"/>
  <c r="AE9" i="2"/>
</calcChain>
</file>

<file path=xl/sharedStrings.xml><?xml version="1.0" encoding="utf-8"?>
<sst xmlns="http://schemas.openxmlformats.org/spreadsheetml/2006/main" count="308" uniqueCount="186">
  <si>
    <t>I Trim 2022</t>
  </si>
  <si>
    <t>Países</t>
  </si>
  <si>
    <t>Fecha</t>
  </si>
  <si>
    <t>PIB anual</t>
  </si>
  <si>
    <t>Var. PIB (%)</t>
  </si>
  <si>
    <t>Estados Unidos [+]</t>
  </si>
  <si>
    <t>Zona Euro [+]</t>
  </si>
  <si>
    <t>Japón [+]</t>
  </si>
  <si>
    <t>Alemania [+]</t>
  </si>
  <si>
    <t>Reino Unido [+]</t>
  </si>
  <si>
    <t>India [+]</t>
  </si>
  <si>
    <t>Francia [+]</t>
  </si>
  <si>
    <t>Italia [+]</t>
  </si>
  <si>
    <t>Canadá [+]</t>
  </si>
  <si>
    <t>Corea del Sur [+]</t>
  </si>
  <si>
    <t>Rusia [+]</t>
  </si>
  <si>
    <t>Australia [+]</t>
  </si>
  <si>
    <t>Brasil [+]</t>
  </si>
  <si>
    <t>Irán [+]</t>
  </si>
  <si>
    <t>España [+]</t>
  </si>
  <si>
    <t>México [+]</t>
  </si>
  <si>
    <t>Indonesia [+]</t>
  </si>
  <si>
    <t>Países Bajos [+]</t>
  </si>
  <si>
    <t>Arabia Saudita [+]</t>
  </si>
  <si>
    <t>Suiza [+]</t>
  </si>
  <si>
    <t>Turquía [+]</t>
  </si>
  <si>
    <t>Taiwan [+]</t>
  </si>
  <si>
    <t>Polonia [+]</t>
  </si>
  <si>
    <t>Suecia [+]</t>
  </si>
  <si>
    <t>Bélgica [+]</t>
  </si>
  <si>
    <t>Irlanda [+]</t>
  </si>
  <si>
    <t>Argentina [+]</t>
  </si>
  <si>
    <t>Noruega [+]</t>
  </si>
  <si>
    <t>Israel [+]</t>
  </si>
  <si>
    <t>PIB Per Capita</t>
  </si>
  <si>
    <t>Var. anual PIB Per Capita</t>
  </si>
  <si>
    <t>Grecia [+]</t>
  </si>
  <si>
    <t>PIB Trimestral</t>
  </si>
  <si>
    <t>Var. Trim. PIB (%)</t>
  </si>
  <si>
    <t>Var. anual PIB Trim. (%)</t>
  </si>
  <si>
    <t>IV Trim 2021</t>
  </si>
  <si>
    <t>III Trim 2021</t>
  </si>
  <si>
    <t>IV Trim 2019</t>
  </si>
  <si>
    <t>Estados Unidos</t>
  </si>
  <si>
    <t>China</t>
  </si>
  <si>
    <t>Zona Euro</t>
  </si>
  <si>
    <t>Japón</t>
  </si>
  <si>
    <t>Alemania</t>
  </si>
  <si>
    <t>Reino Unido</t>
  </si>
  <si>
    <t>Francia</t>
  </si>
  <si>
    <t>Canadá</t>
  </si>
  <si>
    <t>Rusia</t>
  </si>
  <si>
    <t>Australia</t>
  </si>
  <si>
    <t>Brasil</t>
  </si>
  <si>
    <t>Irán</t>
  </si>
  <si>
    <t>España</t>
  </si>
  <si>
    <t>México</t>
  </si>
  <si>
    <t>Países Bajos</t>
  </si>
  <si>
    <t>Arabia Saudita</t>
  </si>
  <si>
    <t>Suiza</t>
  </si>
  <si>
    <t>Turquía</t>
  </si>
  <si>
    <t>Suecia</t>
  </si>
  <si>
    <t>Bélgica</t>
  </si>
  <si>
    <t>Tailandia</t>
  </si>
  <si>
    <t>Irlanda</t>
  </si>
  <si>
    <t>Argentina</t>
  </si>
  <si>
    <t>Noruega</t>
  </si>
  <si>
    <t>Israel</t>
  </si>
  <si>
    <t>India</t>
  </si>
  <si>
    <t>Italia</t>
  </si>
  <si>
    <t>Corea del Sur</t>
  </si>
  <si>
    <t>Polonia</t>
  </si>
  <si>
    <t>Austria</t>
  </si>
  <si>
    <t>Sudáfrica</t>
  </si>
  <si>
    <t>Dinamarca</t>
  </si>
  <si>
    <t>Deuda total (M.€)</t>
  </si>
  <si>
    <t>Deuda (%PIB)</t>
  </si>
  <si>
    <t>Deuda Per Cápita</t>
  </si>
  <si>
    <t>China [+]</t>
  </si>
  <si>
    <t>Tailandia [+]</t>
  </si>
  <si>
    <t>Chequia</t>
  </si>
  <si>
    <t>Eslovaquia</t>
  </si>
  <si>
    <t>Finlandia</t>
  </si>
  <si>
    <t>Grecia</t>
  </si>
  <si>
    <t>Hungría</t>
  </si>
  <si>
    <t>Luxemburgo</t>
  </si>
  <si>
    <t>Portugal</t>
  </si>
  <si>
    <t>Indonesia</t>
  </si>
  <si>
    <t>Lituania</t>
  </si>
  <si>
    <t>Taiwan</t>
  </si>
  <si>
    <t> Baa1</t>
  </si>
  <si>
    <t> A</t>
  </si>
  <si>
    <t> A-</t>
  </si>
  <si>
    <t> Aaa</t>
  </si>
  <si>
    <t> AAA</t>
  </si>
  <si>
    <t> Aa3</t>
  </si>
  <si>
    <t> AA</t>
  </si>
  <si>
    <t> AA-</t>
  </si>
  <si>
    <t> Aa2</t>
  </si>
  <si>
    <t> Baa3</t>
  </si>
  <si>
    <t> BBB</t>
  </si>
  <si>
    <t> Baa2</t>
  </si>
  <si>
    <t> AA+</t>
  </si>
  <si>
    <t> A1</t>
  </si>
  <si>
    <t> A+</t>
  </si>
  <si>
    <t> BBB+</t>
  </si>
  <si>
    <t> B+</t>
  </si>
  <si>
    <t> Ba3</t>
  </si>
  <si>
    <t> Ca</t>
  </si>
  <si>
    <t> CCC+</t>
  </si>
  <si>
    <t> CCC</t>
  </si>
  <si>
    <t> Ba2</t>
  </si>
  <si>
    <t> BB+</t>
  </si>
  <si>
    <t> BB-</t>
  </si>
  <si>
    <t> B2</t>
  </si>
  <si>
    <t> CC</t>
  </si>
  <si>
    <t> BBB-</t>
  </si>
  <si>
    <t> BB</t>
  </si>
  <si>
    <t> A2</t>
  </si>
  <si>
    <t> C</t>
  </si>
  <si>
    <t>Ratings Moody's</t>
  </si>
  <si>
    <t>Ratings S&amp;P</t>
  </si>
  <si>
    <t>Ratings Fitch</t>
  </si>
  <si>
    <t>Pais 2</t>
  </si>
  <si>
    <t>G. Público (M.€)</t>
  </si>
  <si>
    <t>Gasto Educación (%Gto Pub)</t>
  </si>
  <si>
    <t>G. Salud (%G. Público Total)</t>
  </si>
  <si>
    <t>Gasto Defensa (%Gto Pub)</t>
  </si>
  <si>
    <t>Gasto público (%PIB)</t>
  </si>
  <si>
    <t>Var.</t>
  </si>
  <si>
    <t>Tasa de desempleo</t>
  </si>
  <si>
    <t>Var. Año</t>
  </si>
  <si>
    <t>Mes dato desempleo</t>
  </si>
  <si>
    <t>(de 22)</t>
  </si>
  <si>
    <t>Gto Sanidad per capita</t>
  </si>
  <si>
    <t>IPC Interanual</t>
  </si>
  <si>
    <t>Acum. desde Enero</t>
  </si>
  <si>
    <t>Fecha IPC</t>
  </si>
  <si>
    <t>Deuda total (M.€) 2021</t>
  </si>
  <si>
    <t>Deuda (%PIB) 2021</t>
  </si>
  <si>
    <t>Deuda Per Cápita 2021</t>
  </si>
  <si>
    <t>Deuda total (M.€) 2020</t>
  </si>
  <si>
    <t>Deuda (%PIB) 2020</t>
  </si>
  <si>
    <t>Deuda Per Cápita 2020</t>
  </si>
  <si>
    <t>Deuda total (M.€) 2019</t>
  </si>
  <si>
    <t>Deuda (%PIB) 2019</t>
  </si>
  <si>
    <t>Deuda Per Cápita 2019</t>
  </si>
  <si>
    <t>Deuda total (M.€) 2018</t>
  </si>
  <si>
    <t>Deuda (%PIB) 2018</t>
  </si>
  <si>
    <t>Deuda Per Cápita 2018</t>
  </si>
  <si>
    <t>Incr 18 a21 Deuda</t>
  </si>
  <si>
    <t>Incr %Deuda</t>
  </si>
  <si>
    <t>Incr Deuda per capita</t>
  </si>
  <si>
    <t xml:space="preserve">Inc %D per cap </t>
  </si>
  <si>
    <t>Inc 18 a 20</t>
  </si>
  <si>
    <t>Inc % Deud s/PIB</t>
  </si>
  <si>
    <t>Resultados nacionales</t>
  </si>
  <si>
    <t>Riesgo de pobreza o exclusión social (estrategia Europa 2020)  (renta año anterior a la entrevista)</t>
  </si>
  <si>
    <t/>
  </si>
  <si>
    <t>Riesgo de pobreza o exclusión social (estrategia Europa 2020) y de sus componentes por edad y sexo.</t>
  </si>
  <si>
    <t>Unidades: %</t>
  </si>
  <si>
    <t xml:space="preserve"> </t>
  </si>
  <si>
    <t>2021</t>
  </si>
  <si>
    <t>Ambos sexos</t>
  </si>
  <si>
    <t>Hombres</t>
  </si>
  <si>
    <t>Mujeres</t>
  </si>
  <si>
    <t xml:space="preserve">    Total</t>
  </si>
  <si>
    <t xml:space="preserve">        Tasa de riesgo de pobreza o exclusión social (indicador AROPE)</t>
  </si>
  <si>
    <t xml:space="preserve">    Menores de 16 años</t>
  </si>
  <si>
    <t xml:space="preserve">    De 16 a 29 años</t>
  </si>
  <si>
    <t xml:space="preserve">    De 30 a 44 años</t>
  </si>
  <si>
    <t xml:space="preserve">    De 45 a 64 años</t>
  </si>
  <si>
    <t xml:space="preserve">    65 y más años</t>
  </si>
  <si>
    <t xml:space="preserve">    Menos de 18 años</t>
  </si>
  <si>
    <t xml:space="preserve">    De 18 a 64 años</t>
  </si>
  <si>
    <t>Notas:</t>
  </si>
  <si>
    <t>En la encuesta de Condiciones de Vida, los ingresos que se utilizan en el cálculo de variables como rentas y  tasa de riesgo de pobreza corresponden siempre al año anterior.</t>
  </si>
  <si>
    <t>La población en riesgo de pobreza o exclusión social es aquella que está en alguna de estas situaciones:</t>
  </si>
  <si>
    <t xml:space="preserve">
 - En riesgo de pobreza (60% mediana de los ingresos por unidad de consumo). </t>
  </si>
  <si>
    <t xml:space="preserve">
 - En carencia material severa (con carencia en al menos 4 conceptos de una lista de 9). A partir de ECV2021 es de una lista de 6 ya que se dejan de recoger los conceptos 
 "No puede permitirse disponer de un teléfono", " No puede permitirse disponer de un televisor en color", y " No puede permitirse disponer de una lavadora", asumiéndose que el hogar no tiene carencia en esos conceptos. </t>
  </si>
  <si>
    <t xml:space="preserve">
 - En hogares sin empleo o con baja intensidad en el empleo (hogares en los que sus miembros en edad de trabajar lo hicieron menos del 20% del total de su potencial de trabajo durante el año de referencia).
 </t>
  </si>
  <si>
    <t xml:space="preserve">Fuente: </t>
  </si>
  <si>
    <t>Instituto Nacional de Estadística</t>
  </si>
  <si>
    <t>Eslovenia</t>
  </si>
  <si>
    <t>Letonia</t>
  </si>
  <si>
    <t>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</si>
</sst>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[$-C0A]mmmm\-yy;@"/>
    <numFmt numFmtId="166" formatCode="#,##0\ &quot;€&quot;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Arial"/>
    </font>
    <font>
      <b/>
      <sz val="10"/>
      <color indexed="8"/>
      <name val="Arial"/>
    </font>
    <font>
      <sz val="11"/>
      <color indexed="9"/>
      <name val="Calibri"/>
    </font>
    <font>
      <sz val="9"/>
      <color indexed="8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DF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9BEBA"/>
      </patternFill>
    </fill>
    <fill>
      <patternFill patternType="solid">
        <fgColor rgb="FFDDEEEC"/>
      </patternFill>
    </fill>
    <fill>
      <patternFill patternType="solid">
        <fgColor rgb="FFFFFFFF"/>
      </patternFill>
    </fill>
    <fill>
      <patternFill patternType="solid">
        <fgColor rgb="FFF3F4F7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 style="medium">
        <color rgb="FFB8B2AD"/>
      </top>
      <bottom/>
      <diagonal/>
    </border>
    <border>
      <left/>
      <right style="medium">
        <color rgb="FFB8B2AD"/>
      </right>
      <top style="medium">
        <color rgb="FFB8B2AD"/>
      </top>
      <bottom/>
      <diagonal/>
    </border>
    <border>
      <left style="medium">
        <color rgb="FFB8B2AD"/>
      </left>
      <right/>
      <top style="medium">
        <color rgb="FFB8B2AD"/>
      </top>
      <bottom style="medium">
        <color rgb="FFB8B2AD"/>
      </bottom>
      <diagonal/>
    </border>
    <border>
      <left/>
      <right/>
      <top style="medium">
        <color rgb="FFB8B2AD"/>
      </top>
      <bottom style="medium">
        <color rgb="FFB8B2AD"/>
      </bottom>
      <diagonal/>
    </border>
    <border>
      <left style="medium">
        <color rgb="FFB8B2AD"/>
      </left>
      <right style="medium">
        <color rgb="FFB8B2AD"/>
      </right>
      <top style="medium">
        <color rgb="FFB8B2AD"/>
      </top>
      <bottom style="medium">
        <color rgb="FFB8B2A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/>
    </xf>
    <xf numFmtId="10" fontId="0" fillId="0" borderId="0" xfId="0" applyNumberFormat="1"/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0" fillId="0" borderId="0" xfId="0" applyNumberFormat="1"/>
    <xf numFmtId="164" fontId="5" fillId="0" borderId="1" xfId="0" applyNumberFormat="1" applyFont="1" applyFill="1" applyBorder="1" applyAlignment="1">
      <alignment horizontal="right" vertical="top"/>
    </xf>
    <xf numFmtId="10" fontId="4" fillId="2" borderId="3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top"/>
    </xf>
    <xf numFmtId="10" fontId="5" fillId="0" borderId="1" xfId="0" applyNumberFormat="1" applyFont="1" applyFill="1" applyBorder="1" applyAlignment="1">
      <alignment horizontal="right" vertical="top"/>
    </xf>
    <xf numFmtId="10" fontId="5" fillId="0" borderId="4" xfId="0" applyNumberFormat="1" applyFont="1" applyFill="1" applyBorder="1" applyAlignment="1">
      <alignment horizontal="right" vertical="top"/>
    </xf>
    <xf numFmtId="164" fontId="5" fillId="0" borderId="4" xfId="0" applyNumberFormat="1" applyFont="1" applyFill="1" applyBorder="1" applyAlignment="1">
      <alignment horizontal="right" vertical="top"/>
    </xf>
    <xf numFmtId="0" fontId="7" fillId="0" borderId="1" xfId="1" applyFont="1" applyFill="1" applyBorder="1" applyAlignment="1">
      <alignment vertical="top"/>
    </xf>
    <xf numFmtId="0" fontId="7" fillId="0" borderId="4" xfId="1" applyFont="1" applyFill="1" applyBorder="1" applyAlignment="1">
      <alignment vertical="top"/>
    </xf>
    <xf numFmtId="0" fontId="7" fillId="0" borderId="1" xfId="1" applyFont="1" applyFill="1" applyBorder="1" applyAlignment="1">
      <alignment horizontal="right" vertical="top"/>
    </xf>
    <xf numFmtId="0" fontId="7" fillId="0" borderId="4" xfId="1" applyFont="1" applyFill="1" applyBorder="1" applyAlignment="1">
      <alignment horizontal="right" vertical="top"/>
    </xf>
    <xf numFmtId="0" fontId="7" fillId="3" borderId="1" xfId="1" applyFont="1" applyFill="1" applyBorder="1" applyAlignment="1">
      <alignment vertical="top"/>
    </xf>
    <xf numFmtId="0" fontId="7" fillId="4" borderId="1" xfId="1" applyFont="1" applyFill="1" applyBorder="1" applyAlignment="1">
      <alignment vertical="top"/>
    </xf>
    <xf numFmtId="0" fontId="7" fillId="5" borderId="1" xfId="1" applyFont="1" applyFill="1" applyBorder="1" applyAlignment="1">
      <alignment vertical="top"/>
    </xf>
    <xf numFmtId="0" fontId="7" fillId="6" borderId="1" xfId="1" applyFont="1" applyFill="1" applyBorder="1" applyAlignment="1">
      <alignment vertical="top"/>
    </xf>
    <xf numFmtId="0" fontId="7" fillId="7" borderId="1" xfId="1" applyFont="1" applyFill="1" applyBorder="1" applyAlignment="1">
      <alignment vertical="top"/>
    </xf>
    <xf numFmtId="0" fontId="7" fillId="8" borderId="1" xfId="1" applyFont="1" applyFill="1" applyBorder="1" applyAlignment="1">
      <alignment vertical="top"/>
    </xf>
    <xf numFmtId="0" fontId="7" fillId="9" borderId="1" xfId="1" applyFont="1" applyFill="1" applyBorder="1" applyAlignment="1">
      <alignment vertical="top"/>
    </xf>
    <xf numFmtId="0" fontId="5" fillId="0" borderId="4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10" fontId="1" fillId="0" borderId="1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/>
    <xf numFmtId="165" fontId="5" fillId="0" borderId="1" xfId="0" applyNumberFormat="1" applyFont="1" applyFill="1" applyBorder="1" applyAlignment="1">
      <alignment horizontal="right" vertical="top"/>
    </xf>
    <xf numFmtId="165" fontId="5" fillId="0" borderId="4" xfId="0" applyNumberFormat="1" applyFont="1" applyFill="1" applyBorder="1" applyAlignment="1">
      <alignment horizontal="right" vertical="top"/>
    </xf>
    <xf numFmtId="0" fontId="0" fillId="0" borderId="0" xfId="0" applyFill="1"/>
    <xf numFmtId="10" fontId="4" fillId="0" borderId="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3" fontId="7" fillId="0" borderId="0" xfId="1" applyNumberFormat="1" applyFont="1" applyFill="1" applyBorder="1" applyAlignment="1">
      <alignment vertical="top"/>
    </xf>
    <xf numFmtId="10" fontId="9" fillId="0" borderId="1" xfId="0" applyNumberFormat="1" applyFont="1" applyFill="1" applyBorder="1" applyAlignment="1">
      <alignment horizontal="right" vertical="top"/>
    </xf>
    <xf numFmtId="166" fontId="9" fillId="0" borderId="2" xfId="0" applyNumberFormat="1" applyFont="1" applyFill="1" applyBorder="1" applyAlignment="1">
      <alignment horizontal="right" vertical="top"/>
    </xf>
    <xf numFmtId="0" fontId="8" fillId="7" borderId="6" xfId="0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right" vertical="top"/>
    </xf>
    <xf numFmtId="0" fontId="8" fillId="7" borderId="7" xfId="0" applyFont="1" applyFill="1" applyBorder="1" applyAlignment="1">
      <alignment horizontal="center" vertical="center"/>
    </xf>
    <xf numFmtId="0" fontId="0" fillId="0" borderId="0" xfId="0" applyBorder="1"/>
    <xf numFmtId="166" fontId="0" fillId="0" borderId="0" xfId="0" applyNumberFormat="1" applyBorder="1"/>
    <xf numFmtId="0" fontId="11" fillId="10" borderId="8" xfId="0" applyFont="1" applyFill="1" applyBorder="1"/>
    <xf numFmtId="0" fontId="12" fillId="11" borderId="8" xfId="0" applyFont="1" applyFill="1" applyBorder="1"/>
    <xf numFmtId="0" fontId="13" fillId="12" borderId="8" xfId="0" applyFont="1" applyFill="1" applyBorder="1"/>
    <xf numFmtId="0" fontId="11" fillId="12" borderId="8" xfId="0" applyFont="1" applyFill="1" applyBorder="1"/>
    <xf numFmtId="0" fontId="12" fillId="12" borderId="8" xfId="0" applyFont="1" applyFill="1" applyBorder="1"/>
    <xf numFmtId="0" fontId="0" fillId="10" borderId="8" xfId="0" applyFill="1" applyBorder="1"/>
    <xf numFmtId="0" fontId="12" fillId="10" borderId="8" xfId="0" applyFont="1" applyFill="1" applyBorder="1" applyAlignment="1">
      <alignment horizontal="left"/>
    </xf>
    <xf numFmtId="0" fontId="12" fillId="10" borderId="8" xfId="0" applyFont="1" applyFill="1" applyBorder="1"/>
    <xf numFmtId="0" fontId="12" fillId="11" borderId="8" xfId="0" applyFont="1" applyFill="1" applyBorder="1" applyAlignment="1">
      <alignment horizontal="left"/>
    </xf>
    <xf numFmtId="167" fontId="14" fillId="13" borderId="8" xfId="0" applyNumberFormat="1" applyFont="1" applyFill="1" applyBorder="1" applyAlignment="1">
      <alignment horizontal="right"/>
    </xf>
    <xf numFmtId="0" fontId="12" fillId="14" borderId="8" xfId="0" applyFont="1" applyFill="1" applyBorder="1"/>
    <xf numFmtId="0" fontId="10" fillId="0" borderId="1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12" fillId="11" borderId="8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60ADE-74EC-4033-8ACA-1851817B259A}">
  <sheetPr>
    <pageSetUpPr fitToPage="1"/>
  </sheetPr>
  <dimension ref="A1:AG37"/>
  <sheetViews>
    <sheetView tabSelected="1" topLeftCell="A7" workbookViewId="0">
      <selection activeCell="AE3" sqref="AE3"/>
    </sheetView>
  </sheetViews>
  <sheetFormatPr baseColWidth="10" defaultRowHeight="15" x14ac:dyDescent="0.25"/>
  <cols>
    <col min="1" max="1" width="21.5703125" customWidth="1"/>
    <col min="2" max="2" width="6.85546875" customWidth="1"/>
    <col min="3" max="3" width="12.42578125" style="7" customWidth="1"/>
    <col min="4" max="4" width="10.7109375" customWidth="1"/>
    <col min="5" max="5" width="12.42578125" style="7" customWidth="1"/>
    <col min="6" max="6" width="10.7109375" style="3" customWidth="1"/>
    <col min="7" max="7" width="12.140625" customWidth="1"/>
    <col min="8" max="8" width="12.42578125" style="7" customWidth="1"/>
    <col min="9" max="10" width="10.7109375" style="3" customWidth="1"/>
    <col min="12" max="12" width="12" bestFit="1" customWidth="1"/>
    <col min="14" max="14" width="12" bestFit="1" customWidth="1"/>
    <col min="15" max="27" width="12" customWidth="1"/>
    <col min="31" max="31" width="12.140625" style="34" bestFit="1" customWidth="1"/>
    <col min="32" max="32" width="17.28515625" bestFit="1" customWidth="1"/>
  </cols>
  <sheetData>
    <row r="1" spans="1:33" ht="15.75" thickBot="1" x14ac:dyDescent="0.3">
      <c r="A1" s="2"/>
      <c r="B1" s="1"/>
      <c r="C1" s="6"/>
      <c r="D1" s="1"/>
    </row>
    <row r="2" spans="1:33" ht="23.25" thickBot="1" x14ac:dyDescent="0.3">
      <c r="A2" s="4" t="s">
        <v>1</v>
      </c>
      <c r="B2" s="4" t="s">
        <v>2</v>
      </c>
      <c r="C2" s="5" t="s">
        <v>3</v>
      </c>
      <c r="D2" s="5" t="s">
        <v>4</v>
      </c>
      <c r="E2" s="5" t="s">
        <v>34</v>
      </c>
      <c r="F2" s="9" t="s">
        <v>35</v>
      </c>
      <c r="G2" s="4" t="s">
        <v>2</v>
      </c>
      <c r="H2" s="5" t="s">
        <v>37</v>
      </c>
      <c r="I2" s="10" t="s">
        <v>38</v>
      </c>
      <c r="J2" s="10" t="s">
        <v>39</v>
      </c>
      <c r="K2" s="4" t="s">
        <v>2</v>
      </c>
      <c r="L2" s="5" t="s">
        <v>75</v>
      </c>
      <c r="M2" s="10" t="s">
        <v>76</v>
      </c>
      <c r="N2" s="10" t="s">
        <v>77</v>
      </c>
      <c r="O2" s="10" t="s">
        <v>2</v>
      </c>
      <c r="P2" s="10" t="s">
        <v>124</v>
      </c>
      <c r="Q2" s="10" t="s">
        <v>125</v>
      </c>
      <c r="R2" s="10" t="s">
        <v>126</v>
      </c>
      <c r="S2" s="10" t="s">
        <v>127</v>
      </c>
      <c r="T2" s="10" t="s">
        <v>128</v>
      </c>
      <c r="U2" s="9" t="s">
        <v>130</v>
      </c>
      <c r="V2" s="9" t="s">
        <v>129</v>
      </c>
      <c r="W2" s="9" t="s">
        <v>131</v>
      </c>
      <c r="X2" s="9" t="s">
        <v>132</v>
      </c>
      <c r="Y2" s="9" t="s">
        <v>137</v>
      </c>
      <c r="Z2" s="9" t="s">
        <v>135</v>
      </c>
      <c r="AA2" s="9" t="s">
        <v>136</v>
      </c>
      <c r="AB2" s="5" t="s">
        <v>120</v>
      </c>
      <c r="AC2" s="10" t="s">
        <v>121</v>
      </c>
      <c r="AD2" s="10" t="s">
        <v>122</v>
      </c>
      <c r="AE2" s="35" t="s">
        <v>134</v>
      </c>
      <c r="AF2" s="10" t="s">
        <v>123</v>
      </c>
    </row>
    <row r="3" spans="1:33" ht="15.75" thickBot="1" x14ac:dyDescent="0.3">
      <c r="A3" s="15" t="s">
        <v>60</v>
      </c>
      <c r="B3" s="11">
        <v>2021</v>
      </c>
      <c r="C3" s="8">
        <v>685765</v>
      </c>
      <c r="D3" s="12">
        <v>0.11</v>
      </c>
      <c r="E3" s="8">
        <v>8054</v>
      </c>
      <c r="F3" s="12">
        <v>7.2999999999999995E-2</v>
      </c>
      <c r="G3" s="17" t="s">
        <v>0</v>
      </c>
      <c r="H3" s="8">
        <v>171545</v>
      </c>
      <c r="I3" s="12">
        <v>1.2E-2</v>
      </c>
      <c r="J3" s="12">
        <v>7.3999999999999996E-2</v>
      </c>
      <c r="K3" s="18">
        <v>2021</v>
      </c>
      <c r="L3" s="14">
        <v>284046</v>
      </c>
      <c r="M3" s="13">
        <v>0.41649999999999998</v>
      </c>
      <c r="N3" s="14">
        <v>3354</v>
      </c>
      <c r="O3" s="26">
        <v>2021</v>
      </c>
      <c r="P3" s="14">
        <v>215167.6</v>
      </c>
      <c r="Q3" s="13">
        <v>0.1241</v>
      </c>
      <c r="R3" s="13">
        <v>9.69E-2</v>
      </c>
      <c r="S3" s="13">
        <v>7.5200000000000003E-2</v>
      </c>
      <c r="T3" s="13">
        <v>0.3155</v>
      </c>
      <c r="U3" s="12">
        <v>0.112</v>
      </c>
      <c r="V3" s="12">
        <v>0</v>
      </c>
      <c r="W3" s="12">
        <v>-1.7999999999999999E-2</v>
      </c>
      <c r="X3" s="32">
        <v>44501</v>
      </c>
      <c r="Y3" s="32">
        <v>44652</v>
      </c>
      <c r="Z3" s="12">
        <v>0.7</v>
      </c>
      <c r="AA3" s="12">
        <v>0.317</v>
      </c>
      <c r="AB3" s="24" t="s">
        <v>114</v>
      </c>
      <c r="AC3" s="24" t="s">
        <v>106</v>
      </c>
      <c r="AD3" s="24" t="s">
        <v>106</v>
      </c>
      <c r="AE3" s="37">
        <f t="shared" ref="AE3:AE34" si="0">+P3*R3/(C3/E3)</f>
        <v>244.87077862498089</v>
      </c>
      <c r="AF3" t="s">
        <v>25</v>
      </c>
      <c r="AG3" s="3"/>
    </row>
    <row r="4" spans="1:33" ht="15.75" thickBot="1" x14ac:dyDescent="0.3">
      <c r="A4" s="15" t="s">
        <v>65</v>
      </c>
      <c r="B4" s="11">
        <v>2021</v>
      </c>
      <c r="C4" s="8">
        <v>415568</v>
      </c>
      <c r="D4" s="12">
        <v>0.10299999999999999</v>
      </c>
      <c r="E4" s="8">
        <v>9158</v>
      </c>
      <c r="F4" s="12">
        <v>0.217</v>
      </c>
      <c r="G4" s="17" t="s">
        <v>40</v>
      </c>
      <c r="H4" s="8">
        <v>120542</v>
      </c>
      <c r="I4" s="12">
        <v>1.4999999999999999E-2</v>
      </c>
      <c r="J4" s="12">
        <v>8.4000000000000005E-2</v>
      </c>
      <c r="K4" s="18">
        <v>2021</v>
      </c>
      <c r="L4" s="14">
        <v>332994</v>
      </c>
      <c r="M4" s="13">
        <v>0.80620000000000003</v>
      </c>
      <c r="N4" s="14">
        <v>7338</v>
      </c>
      <c r="O4" s="26">
        <v>2021</v>
      </c>
      <c r="P4" s="14">
        <v>157315.79999999999</v>
      </c>
      <c r="Q4" s="13">
        <v>0.12529999999999999</v>
      </c>
      <c r="R4" s="13">
        <v>0.1605</v>
      </c>
      <c r="S4" s="13">
        <v>1.7100000000000001E-2</v>
      </c>
      <c r="T4" s="13">
        <v>0.38090000000000002</v>
      </c>
      <c r="U4" s="12">
        <v>8.5000000000000006E-2</v>
      </c>
      <c r="V4" s="12">
        <v>-8.0000000000000002E-3</v>
      </c>
      <c r="W4" s="12">
        <v>0</v>
      </c>
      <c r="X4" s="32">
        <v>42614</v>
      </c>
      <c r="Y4" s="32">
        <v>44682</v>
      </c>
      <c r="Z4" s="12">
        <v>0.60699999999999998</v>
      </c>
      <c r="AA4" s="12">
        <v>0.29299999999999998</v>
      </c>
      <c r="AB4" s="25" t="s">
        <v>108</v>
      </c>
      <c r="AC4" s="25" t="s">
        <v>109</v>
      </c>
      <c r="AD4" s="25" t="s">
        <v>110</v>
      </c>
      <c r="AE4" s="37">
        <f t="shared" si="0"/>
        <v>556.4240857626188</v>
      </c>
      <c r="AF4" t="s">
        <v>31</v>
      </c>
      <c r="AG4" s="3"/>
    </row>
    <row r="5" spans="1:33" ht="15.75" thickBot="1" x14ac:dyDescent="0.3">
      <c r="A5" s="15" t="s">
        <v>54</v>
      </c>
      <c r="B5" s="11">
        <v>2021</v>
      </c>
      <c r="C5" s="8">
        <v>1205760</v>
      </c>
      <c r="D5" s="12">
        <v>0.04</v>
      </c>
      <c r="E5" s="8">
        <v>14189</v>
      </c>
      <c r="F5" s="12">
        <v>0.45</v>
      </c>
      <c r="G5" s="17"/>
      <c r="H5" s="8"/>
      <c r="I5" s="12"/>
      <c r="J5" s="12"/>
      <c r="K5" s="18">
        <v>2019</v>
      </c>
      <c r="L5" s="14">
        <v>248525</v>
      </c>
      <c r="M5" s="13">
        <v>0.42420000000000002</v>
      </c>
      <c r="N5" s="14">
        <v>2985</v>
      </c>
      <c r="O5" s="26">
        <v>2019</v>
      </c>
      <c r="P5" s="14">
        <v>80608.5</v>
      </c>
      <c r="Q5" s="13">
        <v>0.21249999999999999</v>
      </c>
      <c r="R5" s="13">
        <v>0.22939999999999999</v>
      </c>
      <c r="S5" s="13">
        <v>0.12640000000000001</v>
      </c>
      <c r="T5" s="13">
        <v>0.1376</v>
      </c>
      <c r="U5" s="12"/>
      <c r="V5" s="12"/>
      <c r="W5" s="12"/>
      <c r="X5" s="32"/>
      <c r="Y5" s="32">
        <v>44682</v>
      </c>
      <c r="Z5" s="12">
        <v>0.39300000000000002</v>
      </c>
      <c r="AA5" s="12">
        <v>0.13300000000000001</v>
      </c>
      <c r="AB5" s="15"/>
      <c r="AC5" s="15"/>
      <c r="AD5" s="24" t="s">
        <v>106</v>
      </c>
      <c r="AE5" s="37">
        <f t="shared" si="0"/>
        <v>217.60314580936503</v>
      </c>
      <c r="AF5" t="s">
        <v>18</v>
      </c>
      <c r="AG5" s="3"/>
    </row>
    <row r="6" spans="1:33" ht="15.75" thickBot="1" x14ac:dyDescent="0.3">
      <c r="A6" s="15" t="s">
        <v>51</v>
      </c>
      <c r="B6" s="11">
        <v>2021</v>
      </c>
      <c r="C6" s="8">
        <v>1501006</v>
      </c>
      <c r="D6" s="12">
        <v>4.7E-2</v>
      </c>
      <c r="E6" s="8">
        <v>10312</v>
      </c>
      <c r="F6" s="12">
        <v>0.158</v>
      </c>
      <c r="G6" s="17" t="s">
        <v>41</v>
      </c>
      <c r="H6" s="8">
        <v>377702</v>
      </c>
      <c r="I6" s="12">
        <v>-8.0000000000000002E-3</v>
      </c>
      <c r="J6" s="12">
        <v>3.7999999999999999E-2</v>
      </c>
      <c r="K6" s="18">
        <v>2021</v>
      </c>
      <c r="L6" s="14">
        <v>255488</v>
      </c>
      <c r="M6" s="13">
        <v>0.17019999999999999</v>
      </c>
      <c r="N6" s="14">
        <v>1755</v>
      </c>
      <c r="O6" s="26">
        <v>2021</v>
      </c>
      <c r="P6" s="14">
        <v>545219.1</v>
      </c>
      <c r="Q6" s="13">
        <v>0.1434</v>
      </c>
      <c r="R6" s="13">
        <v>8.7800000000000003E-2</v>
      </c>
      <c r="S6" s="13">
        <v>0.1143</v>
      </c>
      <c r="T6" s="13">
        <v>0.36320000000000002</v>
      </c>
      <c r="U6" s="12">
        <v>4.2999999999999997E-2</v>
      </c>
      <c r="V6" s="12">
        <v>0</v>
      </c>
      <c r="W6" s="12">
        <v>-1.7999999999999999E-2</v>
      </c>
      <c r="X6" s="32">
        <v>44501</v>
      </c>
      <c r="Y6" s="32">
        <v>44501</v>
      </c>
      <c r="Z6" s="12">
        <v>8.4000000000000005E-2</v>
      </c>
      <c r="AA6" s="12">
        <v>7.4999999999999997E-2</v>
      </c>
      <c r="AB6" s="25" t="s">
        <v>108</v>
      </c>
      <c r="AC6" s="25" t="s">
        <v>115</v>
      </c>
      <c r="AD6" s="25" t="s">
        <v>119</v>
      </c>
      <c r="AE6" s="37">
        <f t="shared" si="0"/>
        <v>328.87135943344663</v>
      </c>
      <c r="AF6" t="s">
        <v>15</v>
      </c>
      <c r="AG6" s="3"/>
    </row>
    <row r="7" spans="1:33" ht="15.75" thickBot="1" x14ac:dyDescent="0.3">
      <c r="A7" s="15" t="s">
        <v>71</v>
      </c>
      <c r="B7" s="11">
        <v>2021</v>
      </c>
      <c r="C7" s="8">
        <v>574385</v>
      </c>
      <c r="D7" s="12">
        <v>5.8999999999999997E-2</v>
      </c>
      <c r="E7" s="8">
        <v>15050</v>
      </c>
      <c r="F7" s="12">
        <v>9.6000000000000002E-2</v>
      </c>
      <c r="G7" s="17" t="s">
        <v>0</v>
      </c>
      <c r="H7" s="8">
        <v>157727</v>
      </c>
      <c r="I7" s="12">
        <v>2.5000000000000001E-2</v>
      </c>
      <c r="J7" s="12">
        <v>9.1999999999999998E-2</v>
      </c>
      <c r="K7" s="18">
        <v>2021</v>
      </c>
      <c r="L7" s="14">
        <v>306836</v>
      </c>
      <c r="M7" s="13">
        <v>0.53800000000000003</v>
      </c>
      <c r="N7" s="14">
        <v>8109</v>
      </c>
      <c r="O7" s="26">
        <v>2021</v>
      </c>
      <c r="P7" s="14">
        <v>253875.6</v>
      </c>
      <c r="Q7" s="13">
        <v>0.11119999999999999</v>
      </c>
      <c r="R7" s="13">
        <v>0.1094</v>
      </c>
      <c r="S7" s="13">
        <v>4.5999999999999999E-2</v>
      </c>
      <c r="T7" s="13">
        <v>0.442</v>
      </c>
      <c r="U7" s="12">
        <v>0.03</v>
      </c>
      <c r="V7" s="12">
        <v>0</v>
      </c>
      <c r="W7" s="12">
        <v>-6.0000000000000001E-3</v>
      </c>
      <c r="X7" s="32">
        <v>44652</v>
      </c>
      <c r="Y7" s="32">
        <v>44652</v>
      </c>
      <c r="Z7" s="12">
        <v>0.124</v>
      </c>
      <c r="AA7" s="12">
        <v>7.0000000000000007E-2</v>
      </c>
      <c r="AB7" s="20" t="s">
        <v>118</v>
      </c>
      <c r="AC7" s="20" t="s">
        <v>92</v>
      </c>
      <c r="AD7" s="20" t="s">
        <v>92</v>
      </c>
      <c r="AE7" s="37">
        <f t="shared" si="0"/>
        <v>727.7323731155933</v>
      </c>
      <c r="AF7" t="s">
        <v>27</v>
      </c>
      <c r="AG7" s="3"/>
    </row>
    <row r="8" spans="1:33" ht="15.75" thickBot="1" x14ac:dyDescent="0.3">
      <c r="A8" s="15" t="s">
        <v>83</v>
      </c>
      <c r="B8" s="11">
        <v>2021</v>
      </c>
      <c r="C8" s="8">
        <v>182830</v>
      </c>
      <c r="D8" s="12">
        <v>8.3000000000000004E-2</v>
      </c>
      <c r="E8" s="8">
        <v>17140</v>
      </c>
      <c r="F8" s="12">
        <v>0.11</v>
      </c>
      <c r="G8" s="17" t="s">
        <v>0</v>
      </c>
      <c r="H8" s="8">
        <v>49836</v>
      </c>
      <c r="I8" s="12">
        <v>2.3E-2</v>
      </c>
      <c r="J8" s="12">
        <v>7.0000000000000007E-2</v>
      </c>
      <c r="K8" s="18">
        <v>2021</v>
      </c>
      <c r="L8" s="14">
        <v>353389</v>
      </c>
      <c r="M8" s="13">
        <v>1.9330000000000001</v>
      </c>
      <c r="N8" s="14">
        <v>33093</v>
      </c>
      <c r="O8" s="26">
        <v>2021</v>
      </c>
      <c r="P8" s="14">
        <v>103978</v>
      </c>
      <c r="Q8" s="13">
        <v>7.4300000000000005E-2</v>
      </c>
      <c r="R8" s="13">
        <v>0.1023</v>
      </c>
      <c r="S8" s="13">
        <v>4.8899999999999999E-2</v>
      </c>
      <c r="T8" s="13">
        <v>0.56899999999999995</v>
      </c>
      <c r="U8" s="12">
        <v>0.125</v>
      </c>
      <c r="V8" s="12">
        <v>-0.1</v>
      </c>
      <c r="W8" s="12">
        <v>-4.7</v>
      </c>
      <c r="X8" s="32">
        <v>44652</v>
      </c>
      <c r="Y8" s="32">
        <v>44682</v>
      </c>
      <c r="Z8" s="12">
        <v>0.113</v>
      </c>
      <c r="AA8" s="12">
        <v>6.5000000000000002E-2</v>
      </c>
      <c r="AB8" s="22" t="s">
        <v>107</v>
      </c>
      <c r="AC8" s="22" t="s">
        <v>112</v>
      </c>
      <c r="AD8" s="22" t="s">
        <v>117</v>
      </c>
      <c r="AE8" s="37">
        <f t="shared" si="0"/>
        <v>997.19582517092374</v>
      </c>
      <c r="AF8" t="s">
        <v>36</v>
      </c>
      <c r="AG8" s="3"/>
    </row>
    <row r="9" spans="1:33" ht="15.75" thickBot="1" x14ac:dyDescent="0.3">
      <c r="A9" s="15" t="s">
        <v>47</v>
      </c>
      <c r="B9" s="11">
        <v>2021</v>
      </c>
      <c r="C9" s="8">
        <v>3570620</v>
      </c>
      <c r="D9" s="12">
        <v>2.9000000000000001E-2</v>
      </c>
      <c r="E9" s="8">
        <v>42920</v>
      </c>
      <c r="F9" s="12">
        <v>0.06</v>
      </c>
      <c r="G9" s="17" t="s">
        <v>0</v>
      </c>
      <c r="H9" s="8">
        <v>925061</v>
      </c>
      <c r="I9" s="12">
        <v>2E-3</v>
      </c>
      <c r="J9" s="12">
        <v>3.7999999999999999E-2</v>
      </c>
      <c r="K9" s="18">
        <v>2021</v>
      </c>
      <c r="L9" s="14">
        <v>2475776</v>
      </c>
      <c r="M9" s="13">
        <v>0.69299999999999995</v>
      </c>
      <c r="N9" s="14">
        <v>29773</v>
      </c>
      <c r="O9" s="26">
        <v>2021</v>
      </c>
      <c r="P9" s="14">
        <v>1838219</v>
      </c>
      <c r="Q9" s="13">
        <v>0.1123</v>
      </c>
      <c r="R9" s="13">
        <v>0.1988</v>
      </c>
      <c r="S9" s="13">
        <v>0.03</v>
      </c>
      <c r="T9" s="13">
        <v>0.51500000000000001</v>
      </c>
      <c r="U9" s="12">
        <v>0.03</v>
      </c>
      <c r="V9" s="12">
        <v>0</v>
      </c>
      <c r="W9" s="12">
        <v>-8.0000000000000002E-3</v>
      </c>
      <c r="X9" s="32">
        <v>44652</v>
      </c>
      <c r="Y9" s="32">
        <v>44682</v>
      </c>
      <c r="Z9" s="12">
        <v>7.9000000000000001E-2</v>
      </c>
      <c r="AA9" s="12">
        <v>5.6000000000000001E-2</v>
      </c>
      <c r="AB9" s="21" t="s">
        <v>93</v>
      </c>
      <c r="AC9" s="21" t="s">
        <v>94</v>
      </c>
      <c r="AD9" s="21" t="s">
        <v>94</v>
      </c>
      <c r="AE9" s="37">
        <f t="shared" si="0"/>
        <v>4392.6814571766245</v>
      </c>
      <c r="AF9" t="s">
        <v>8</v>
      </c>
      <c r="AG9" s="3"/>
    </row>
    <row r="10" spans="1:33" ht="15.75" thickBot="1" x14ac:dyDescent="0.3">
      <c r="A10" s="15" t="s">
        <v>50</v>
      </c>
      <c r="B10" s="11">
        <v>2021</v>
      </c>
      <c r="C10" s="8">
        <v>1682943</v>
      </c>
      <c r="D10" s="12">
        <v>4.4999999999999998E-2</v>
      </c>
      <c r="E10" s="8">
        <v>44026</v>
      </c>
      <c r="F10" s="12">
        <v>0.159</v>
      </c>
      <c r="G10" s="17" t="s">
        <v>0</v>
      </c>
      <c r="H10" s="8">
        <v>474804</v>
      </c>
      <c r="I10" s="12">
        <v>8.0000000000000002E-3</v>
      </c>
      <c r="J10" s="12">
        <v>2.9000000000000001E-2</v>
      </c>
      <c r="K10" s="18">
        <v>2021</v>
      </c>
      <c r="L10" s="14">
        <v>1885855</v>
      </c>
      <c r="M10" s="13">
        <v>1.1206</v>
      </c>
      <c r="N10" s="14">
        <v>49308</v>
      </c>
      <c r="O10" s="26">
        <v>2021</v>
      </c>
      <c r="P10" s="14">
        <v>769439.7</v>
      </c>
      <c r="Q10" s="13">
        <v>0.1222</v>
      </c>
      <c r="R10" s="13">
        <v>0.1933</v>
      </c>
      <c r="S10" s="13">
        <v>2.47E-2</v>
      </c>
      <c r="T10" s="13">
        <v>0.4572</v>
      </c>
      <c r="U10" s="12">
        <v>5.0999999999999997E-2</v>
      </c>
      <c r="V10" s="12">
        <v>-1E-3</v>
      </c>
      <c r="W10" s="12">
        <v>-2.9000000000000001E-2</v>
      </c>
      <c r="X10" s="32">
        <v>44682</v>
      </c>
      <c r="Y10" s="32">
        <v>44682</v>
      </c>
      <c r="Z10" s="12">
        <v>7.6999999999999999E-2</v>
      </c>
      <c r="AA10" s="12">
        <v>5.5E-2</v>
      </c>
      <c r="AB10" s="21" t="s">
        <v>93</v>
      </c>
      <c r="AC10" s="21" t="s">
        <v>94</v>
      </c>
      <c r="AD10" s="19" t="s">
        <v>102</v>
      </c>
      <c r="AE10" s="37">
        <f t="shared" si="0"/>
        <v>3890.8659333585624</v>
      </c>
      <c r="AF10" t="s">
        <v>13</v>
      </c>
      <c r="AG10" s="3"/>
    </row>
    <row r="11" spans="1:33" ht="15.75" thickBot="1" x14ac:dyDescent="0.3">
      <c r="A11" s="15" t="s">
        <v>53</v>
      </c>
      <c r="B11" s="11">
        <v>2020</v>
      </c>
      <c r="C11" s="8">
        <v>1271067</v>
      </c>
      <c r="D11" s="12">
        <v>-3.9E-2</v>
      </c>
      <c r="E11" s="8">
        <v>5980</v>
      </c>
      <c r="F11" s="12">
        <v>-0.249</v>
      </c>
      <c r="G11" s="17" t="s">
        <v>0</v>
      </c>
      <c r="H11" s="8">
        <v>390002</v>
      </c>
      <c r="I11" s="12">
        <v>0.01</v>
      </c>
      <c r="J11" s="12">
        <v>1.4999999999999999E-2</v>
      </c>
      <c r="K11" s="18">
        <v>2020</v>
      </c>
      <c r="L11" s="14">
        <v>1254309</v>
      </c>
      <c r="M11" s="13">
        <v>0.98680000000000001</v>
      </c>
      <c r="N11" s="14">
        <v>5901</v>
      </c>
      <c r="O11" s="26">
        <v>2020</v>
      </c>
      <c r="P11" s="14">
        <v>544871.30000000005</v>
      </c>
      <c r="Q11" s="13">
        <v>0.1615</v>
      </c>
      <c r="R11" s="13">
        <v>0.1026</v>
      </c>
      <c r="S11" s="13">
        <v>3.2099999999999997E-2</v>
      </c>
      <c r="T11" s="13">
        <v>0.42870000000000003</v>
      </c>
      <c r="U11" s="12">
        <v>0.13200000000000001</v>
      </c>
      <c r="V11" s="12">
        <v>-5.0000000000000001E-3</v>
      </c>
      <c r="W11" s="12">
        <v>-1.2E-2</v>
      </c>
      <c r="X11" s="32">
        <v>44409</v>
      </c>
      <c r="Y11" s="32">
        <v>44682</v>
      </c>
      <c r="Z11" s="12">
        <v>0.11899999999999999</v>
      </c>
      <c r="AA11" s="12">
        <v>0.05</v>
      </c>
      <c r="AB11" s="22" t="s">
        <v>111</v>
      </c>
      <c r="AC11" s="22" t="s">
        <v>113</v>
      </c>
      <c r="AD11" s="22" t="s">
        <v>113</v>
      </c>
      <c r="AE11" s="37">
        <f t="shared" si="0"/>
        <v>263.01107366676973</v>
      </c>
      <c r="AF11" t="s">
        <v>17</v>
      </c>
      <c r="AG11" s="3"/>
    </row>
    <row r="12" spans="1:33" ht="15.75" thickBot="1" x14ac:dyDescent="0.3">
      <c r="A12" s="15" t="s">
        <v>48</v>
      </c>
      <c r="B12" s="11">
        <v>2021</v>
      </c>
      <c r="C12" s="8">
        <v>2695503</v>
      </c>
      <c r="D12" s="12"/>
      <c r="E12" s="8">
        <v>40216</v>
      </c>
      <c r="F12" s="12"/>
      <c r="G12" s="17" t="s">
        <v>0</v>
      </c>
      <c r="H12" s="8">
        <v>737521</v>
      </c>
      <c r="I12" s="12">
        <v>8.0000000000000002E-3</v>
      </c>
      <c r="J12" s="12">
        <v>8.6999999999999994E-2</v>
      </c>
      <c r="K12" s="18">
        <v>2021</v>
      </c>
      <c r="L12" s="14">
        <v>2569385</v>
      </c>
      <c r="M12" s="13">
        <v>0.95350000000000001</v>
      </c>
      <c r="N12" s="14">
        <v>38334</v>
      </c>
      <c r="O12" s="26">
        <v>2021</v>
      </c>
      <c r="P12" s="14">
        <v>1209229.1000000001</v>
      </c>
      <c r="Q12" s="13">
        <v>0.13339999999999999</v>
      </c>
      <c r="R12" s="13">
        <v>0.18740000000000001</v>
      </c>
      <c r="S12" s="13">
        <v>4.2299999999999997E-2</v>
      </c>
      <c r="T12" s="13">
        <v>0.44869999999999999</v>
      </c>
      <c r="U12" s="12">
        <v>3.7999999999999999E-2</v>
      </c>
      <c r="V12" s="12">
        <v>1E-3</v>
      </c>
      <c r="W12" s="12">
        <v>-8.9999999999999993E-3</v>
      </c>
      <c r="X12" s="32">
        <v>44652</v>
      </c>
      <c r="Y12" s="32">
        <v>44682</v>
      </c>
      <c r="Z12" s="12">
        <v>9.0999999999999998E-2</v>
      </c>
      <c r="AA12" s="12">
        <v>0.05</v>
      </c>
      <c r="AB12" s="19" t="s">
        <v>95</v>
      </c>
      <c r="AC12" s="19" t="s">
        <v>96</v>
      </c>
      <c r="AD12" s="19" t="s">
        <v>97</v>
      </c>
      <c r="AE12" s="37">
        <f t="shared" si="0"/>
        <v>3380.9381747308166</v>
      </c>
      <c r="AF12" t="s">
        <v>9</v>
      </c>
      <c r="AG12" s="3"/>
    </row>
    <row r="13" spans="1:33" ht="15.75" thickBot="1" x14ac:dyDescent="0.3">
      <c r="A13" s="15" t="s">
        <v>43</v>
      </c>
      <c r="B13" s="11">
        <v>2021</v>
      </c>
      <c r="C13" s="8">
        <v>19441544</v>
      </c>
      <c r="D13" s="12">
        <v>5.7000000000000002E-2</v>
      </c>
      <c r="E13" s="8">
        <v>58527</v>
      </c>
      <c r="F13" s="12">
        <v>5.7000000000000002E-2</v>
      </c>
      <c r="G13" s="17" t="s">
        <v>0</v>
      </c>
      <c r="H13" s="8">
        <v>5434673</v>
      </c>
      <c r="I13" s="12">
        <v>-4.0000000000000001E-3</v>
      </c>
      <c r="J13" s="12">
        <v>3.5000000000000003E-2</v>
      </c>
      <c r="K13" s="18">
        <v>2020</v>
      </c>
      <c r="L13" s="14">
        <v>24610805</v>
      </c>
      <c r="M13" s="13">
        <v>1.3424</v>
      </c>
      <c r="N13" s="14">
        <v>74300</v>
      </c>
      <c r="O13" s="26">
        <v>2020</v>
      </c>
      <c r="P13" s="14">
        <v>8304424.2999999998</v>
      </c>
      <c r="Q13" s="13">
        <v>0.13400000000000001</v>
      </c>
      <c r="R13" s="13">
        <v>0.22550000000000001</v>
      </c>
      <c r="S13" s="13">
        <v>7.9299999999999995E-2</v>
      </c>
      <c r="T13" s="13">
        <v>0.45300000000000001</v>
      </c>
      <c r="U13" s="12">
        <v>3.5999999999999997E-2</v>
      </c>
      <c r="V13" s="12">
        <v>0</v>
      </c>
      <c r="W13" s="12">
        <v>-2.1999999999999999E-2</v>
      </c>
      <c r="X13" s="32">
        <v>44682</v>
      </c>
      <c r="Y13" s="32">
        <v>44682</v>
      </c>
      <c r="Z13" s="12">
        <v>8.5999999999999993E-2</v>
      </c>
      <c r="AA13" s="12">
        <v>4.8000000000000001E-2</v>
      </c>
      <c r="AB13" s="21" t="s">
        <v>93</v>
      </c>
      <c r="AC13" s="19" t="s">
        <v>102</v>
      </c>
      <c r="AD13" s="21" t="s">
        <v>94</v>
      </c>
      <c r="AE13" s="37">
        <f t="shared" si="0"/>
        <v>5637.435521935683</v>
      </c>
      <c r="AF13" t="s">
        <v>5</v>
      </c>
      <c r="AG13" s="3"/>
    </row>
    <row r="14" spans="1:33" ht="15.75" thickBot="1" x14ac:dyDescent="0.3">
      <c r="A14" s="15" t="s">
        <v>62</v>
      </c>
      <c r="B14" s="11">
        <v>2021</v>
      </c>
      <c r="C14" s="8">
        <v>506205</v>
      </c>
      <c r="D14" s="12">
        <v>6.2E-2</v>
      </c>
      <c r="E14" s="8">
        <v>43680</v>
      </c>
      <c r="F14" s="12">
        <v>0.104</v>
      </c>
      <c r="G14" s="17" t="s">
        <v>0</v>
      </c>
      <c r="H14" s="8">
        <v>136705</v>
      </c>
      <c r="I14" s="12">
        <v>5.0000000000000001E-3</v>
      </c>
      <c r="J14" s="12">
        <v>4.9000000000000002E-2</v>
      </c>
      <c r="K14" s="18">
        <v>2021</v>
      </c>
      <c r="L14" s="14">
        <v>548703</v>
      </c>
      <c r="M14" s="13">
        <v>1.0820000000000001</v>
      </c>
      <c r="N14" s="14">
        <v>47487</v>
      </c>
      <c r="O14" s="26">
        <v>2021</v>
      </c>
      <c r="P14" s="14">
        <v>277969.3</v>
      </c>
      <c r="Q14" s="13">
        <v>0.1222</v>
      </c>
      <c r="R14" s="13">
        <v>0.15310000000000001</v>
      </c>
      <c r="S14" s="13">
        <v>1.78E-2</v>
      </c>
      <c r="T14" s="13">
        <v>0.54800000000000004</v>
      </c>
      <c r="U14" s="12">
        <v>5.7000000000000002E-2</v>
      </c>
      <c r="V14" s="12">
        <v>1E-3</v>
      </c>
      <c r="W14" s="12">
        <v>-7.0000000000000001E-3</v>
      </c>
      <c r="X14" s="32">
        <v>44652</v>
      </c>
      <c r="Y14" s="32">
        <v>44682</v>
      </c>
      <c r="Z14" s="12">
        <v>0.09</v>
      </c>
      <c r="AA14" s="12">
        <v>4.5999999999999999E-2</v>
      </c>
      <c r="AB14" s="19" t="s">
        <v>95</v>
      </c>
      <c r="AC14" s="19" t="s">
        <v>96</v>
      </c>
      <c r="AD14" s="19" t="s">
        <v>97</v>
      </c>
      <c r="AE14" s="37">
        <f t="shared" si="0"/>
        <v>3672.2160400912671</v>
      </c>
      <c r="AF14" t="s">
        <v>29</v>
      </c>
      <c r="AG14" s="3"/>
    </row>
    <row r="15" spans="1:33" ht="15.75" thickBot="1" x14ac:dyDescent="0.3">
      <c r="A15" s="15" t="s">
        <v>69</v>
      </c>
      <c r="B15" s="11">
        <v>2021</v>
      </c>
      <c r="C15" s="8">
        <v>1775436</v>
      </c>
      <c r="D15" s="12">
        <v>6.6000000000000003E-2</v>
      </c>
      <c r="E15" s="8">
        <v>30040</v>
      </c>
      <c r="F15" s="12">
        <v>7.8E-2</v>
      </c>
      <c r="G15" s="17" t="s">
        <v>0</v>
      </c>
      <c r="H15" s="8">
        <v>460042</v>
      </c>
      <c r="I15" s="12">
        <v>1E-3</v>
      </c>
      <c r="J15" s="12">
        <v>6.2E-2</v>
      </c>
      <c r="K15" s="18">
        <v>2021</v>
      </c>
      <c r="L15" s="14">
        <v>2677910</v>
      </c>
      <c r="M15" s="13">
        <v>1.508</v>
      </c>
      <c r="N15" s="14">
        <v>45207</v>
      </c>
      <c r="O15" s="26">
        <v>2021</v>
      </c>
      <c r="P15" s="14">
        <v>985961</v>
      </c>
      <c r="Q15" s="13">
        <v>8.7999999999999995E-2</v>
      </c>
      <c r="R15" s="13">
        <v>0.13420000000000001</v>
      </c>
      <c r="S15" s="13">
        <v>2.4199999999999999E-2</v>
      </c>
      <c r="T15" s="13">
        <v>0.55500000000000005</v>
      </c>
      <c r="U15" s="12">
        <v>8.4000000000000005E-2</v>
      </c>
      <c r="V15" s="12">
        <v>0</v>
      </c>
      <c r="W15" s="12">
        <v>-1.7999999999999999E-2</v>
      </c>
      <c r="X15" s="32">
        <v>44652</v>
      </c>
      <c r="Y15" s="32">
        <v>44682</v>
      </c>
      <c r="Z15" s="12">
        <v>6.9000000000000006E-2</v>
      </c>
      <c r="AA15" s="12">
        <v>4.3999999999999997E-2</v>
      </c>
      <c r="AB15" s="23" t="s">
        <v>99</v>
      </c>
      <c r="AC15" s="23" t="s">
        <v>100</v>
      </c>
      <c r="AD15" s="23" t="s">
        <v>100</v>
      </c>
      <c r="AE15" s="37">
        <f t="shared" si="0"/>
        <v>2238.7580428965057</v>
      </c>
      <c r="AF15" t="s">
        <v>12</v>
      </c>
      <c r="AG15" s="3"/>
    </row>
    <row r="16" spans="1:33" ht="15.75" thickBot="1" x14ac:dyDescent="0.3">
      <c r="A16" s="15" t="s">
        <v>57</v>
      </c>
      <c r="B16" s="11">
        <v>2021</v>
      </c>
      <c r="C16" s="8">
        <v>860719</v>
      </c>
      <c r="D16" s="12">
        <v>0.05</v>
      </c>
      <c r="E16" s="8">
        <v>49090</v>
      </c>
      <c r="F16" s="12">
        <v>7.0000000000000007E-2</v>
      </c>
      <c r="G16" s="17" t="s">
        <v>0</v>
      </c>
      <c r="H16" s="8">
        <v>227567</v>
      </c>
      <c r="I16" s="12">
        <v>0</v>
      </c>
      <c r="J16" s="12">
        <v>7.0000000000000007E-2</v>
      </c>
      <c r="K16" s="18">
        <v>2021</v>
      </c>
      <c r="L16" s="14">
        <v>448110</v>
      </c>
      <c r="M16" s="13">
        <v>0.52100000000000002</v>
      </c>
      <c r="N16" s="14">
        <v>25642</v>
      </c>
      <c r="O16" s="26">
        <v>2021</v>
      </c>
      <c r="P16" s="14">
        <v>398903</v>
      </c>
      <c r="Q16" s="13">
        <v>0.12909999999999999</v>
      </c>
      <c r="R16" s="13">
        <v>0.153</v>
      </c>
      <c r="S16" s="13">
        <v>2.9100000000000001E-2</v>
      </c>
      <c r="T16" s="13">
        <v>0.46300000000000002</v>
      </c>
      <c r="U16" s="12">
        <v>3.3000000000000002E-2</v>
      </c>
      <c r="V16" s="12">
        <v>1E-3</v>
      </c>
      <c r="W16" s="12">
        <v>-1.0999999999999999E-2</v>
      </c>
      <c r="X16" s="32">
        <v>44682</v>
      </c>
      <c r="Y16" s="32">
        <v>44682</v>
      </c>
      <c r="Z16" s="12">
        <v>8.7999999999999995E-2</v>
      </c>
      <c r="AA16" s="12">
        <v>4.3999999999999997E-2</v>
      </c>
      <c r="AB16" s="21" t="s">
        <v>93</v>
      </c>
      <c r="AC16" s="21" t="s">
        <v>94</v>
      </c>
      <c r="AD16" s="21" t="s">
        <v>94</v>
      </c>
      <c r="AE16" s="37">
        <f t="shared" si="0"/>
        <v>3480.8906104198932</v>
      </c>
      <c r="AF16" t="s">
        <v>22</v>
      </c>
      <c r="AG16" s="3"/>
    </row>
    <row r="17" spans="1:33" ht="15.75" thickBot="1" x14ac:dyDescent="0.3">
      <c r="A17" s="15" t="s">
        <v>64</v>
      </c>
      <c r="B17" s="11">
        <v>2021</v>
      </c>
      <c r="C17" s="8">
        <v>421529</v>
      </c>
      <c r="D17" s="12">
        <v>0.13500000000000001</v>
      </c>
      <c r="E17" s="8">
        <v>83990</v>
      </c>
      <c r="F17" s="12">
        <v>0.122</v>
      </c>
      <c r="G17" s="17" t="s">
        <v>0</v>
      </c>
      <c r="H17" s="8">
        <v>116812</v>
      </c>
      <c r="I17" s="12">
        <v>0.108</v>
      </c>
      <c r="J17" s="12">
        <v>0.113</v>
      </c>
      <c r="K17" s="18">
        <v>2021</v>
      </c>
      <c r="L17" s="14">
        <v>235851</v>
      </c>
      <c r="M17" s="13">
        <v>0.56000000000000005</v>
      </c>
      <c r="N17" s="14">
        <v>47111</v>
      </c>
      <c r="O17" s="26">
        <v>2021</v>
      </c>
      <c r="P17" s="14">
        <v>105072.1</v>
      </c>
      <c r="Q17" s="13">
        <v>0.13200000000000001</v>
      </c>
      <c r="R17" s="13">
        <v>0.20039999999999999</v>
      </c>
      <c r="S17" s="13">
        <v>1.01E-2</v>
      </c>
      <c r="T17" s="13">
        <v>0.249</v>
      </c>
      <c r="U17" s="12">
        <v>4.7E-2</v>
      </c>
      <c r="V17" s="12">
        <v>-1E-3</v>
      </c>
      <c r="W17" s="12">
        <v>-2.1999999999999999E-2</v>
      </c>
      <c r="X17" s="32">
        <v>44682</v>
      </c>
      <c r="Y17" s="32">
        <v>44682</v>
      </c>
      <c r="Z17" s="12">
        <v>7.8E-2</v>
      </c>
      <c r="AA17" s="12">
        <v>4.2999999999999997E-2</v>
      </c>
      <c r="AB17" s="20" t="s">
        <v>103</v>
      </c>
      <c r="AC17" s="19" t="s">
        <v>97</v>
      </c>
      <c r="AD17" s="19" t="s">
        <v>97</v>
      </c>
      <c r="AE17" s="37">
        <f t="shared" si="0"/>
        <v>4195.5147524170343</v>
      </c>
      <c r="AF17" t="s">
        <v>30</v>
      </c>
      <c r="AG17" s="3"/>
    </row>
    <row r="18" spans="1:33" ht="15.75" thickBot="1" x14ac:dyDescent="0.3">
      <c r="A18" s="15" t="s">
        <v>55</v>
      </c>
      <c r="B18" s="11">
        <v>2021</v>
      </c>
      <c r="C18" s="8">
        <v>1205063</v>
      </c>
      <c r="D18" s="12">
        <v>5.0999999999999997E-2</v>
      </c>
      <c r="E18" s="8">
        <v>25460</v>
      </c>
      <c r="F18" s="12">
        <v>7.4999999999999997E-2</v>
      </c>
      <c r="G18" s="17" t="s">
        <v>0</v>
      </c>
      <c r="H18" s="8">
        <v>317928</v>
      </c>
      <c r="I18" s="12">
        <v>2E-3</v>
      </c>
      <c r="J18" s="12">
        <v>6.3E-2</v>
      </c>
      <c r="K18" s="18">
        <v>2021</v>
      </c>
      <c r="L18" s="14">
        <v>1427235</v>
      </c>
      <c r="M18" s="13">
        <v>1.1839999999999999</v>
      </c>
      <c r="N18" s="14">
        <v>30157</v>
      </c>
      <c r="O18" s="26">
        <v>2021</v>
      </c>
      <c r="P18" s="14">
        <v>609776</v>
      </c>
      <c r="Q18" s="13">
        <v>0.1003</v>
      </c>
      <c r="R18" s="13">
        <v>0.15279999999999999</v>
      </c>
      <c r="S18" s="13">
        <v>1.9099999999999999E-2</v>
      </c>
      <c r="T18" s="13">
        <v>0.50600000000000001</v>
      </c>
      <c r="U18" s="12">
        <v>0.13300000000000001</v>
      </c>
      <c r="V18" s="12">
        <v>-2E-3</v>
      </c>
      <c r="W18" s="12">
        <v>-2.1000000000000001E-2</v>
      </c>
      <c r="X18" s="32">
        <v>44652</v>
      </c>
      <c r="Y18" s="32">
        <v>44682</v>
      </c>
      <c r="Z18" s="12">
        <v>8.6999999999999994E-2</v>
      </c>
      <c r="AA18" s="12">
        <v>4.1000000000000002E-2</v>
      </c>
      <c r="AB18" s="23" t="s">
        <v>90</v>
      </c>
      <c r="AC18" s="20" t="s">
        <v>91</v>
      </c>
      <c r="AD18" s="20" t="s">
        <v>92</v>
      </c>
      <c r="AE18" s="37">
        <f t="shared" si="0"/>
        <v>1968.531317854751</v>
      </c>
      <c r="AF18" t="s">
        <v>19</v>
      </c>
      <c r="AG18" s="3"/>
    </row>
    <row r="19" spans="1:33" ht="15.75" thickBot="1" x14ac:dyDescent="0.3">
      <c r="A19" s="15" t="s">
        <v>61</v>
      </c>
      <c r="B19" s="11">
        <v>2021</v>
      </c>
      <c r="C19" s="8">
        <v>537830</v>
      </c>
      <c r="D19" s="12">
        <v>5.0999999999999997E-2</v>
      </c>
      <c r="E19" s="8">
        <v>51630</v>
      </c>
      <c r="F19" s="12">
        <v>0.112</v>
      </c>
      <c r="G19" s="17" t="s">
        <v>0</v>
      </c>
      <c r="H19" s="8">
        <v>135072</v>
      </c>
      <c r="I19" s="12">
        <v>-8.0000000000000002E-3</v>
      </c>
      <c r="J19" s="12">
        <v>3.1E-2</v>
      </c>
      <c r="K19" s="18">
        <v>2021</v>
      </c>
      <c r="L19" s="14">
        <v>192567</v>
      </c>
      <c r="M19" s="13">
        <v>0.36699999999999999</v>
      </c>
      <c r="N19" s="14">
        <v>18553</v>
      </c>
      <c r="O19" s="26">
        <v>2021</v>
      </c>
      <c r="P19" s="14">
        <v>266196.7</v>
      </c>
      <c r="Q19" s="13">
        <v>0.15670000000000001</v>
      </c>
      <c r="R19" s="13">
        <v>0.18690000000000001</v>
      </c>
      <c r="S19" s="13">
        <v>2.2800000000000001E-2</v>
      </c>
      <c r="T19" s="13">
        <v>0.502</v>
      </c>
      <c r="U19" s="12">
        <v>7.8E-2</v>
      </c>
      <c r="V19" s="12">
        <v>0</v>
      </c>
      <c r="W19" s="12">
        <v>-1.2E-2</v>
      </c>
      <c r="X19" s="32">
        <v>44682</v>
      </c>
      <c r="Y19" s="32">
        <v>44682</v>
      </c>
      <c r="Z19" s="12">
        <v>7.2999999999999995E-2</v>
      </c>
      <c r="AA19" s="12">
        <v>3.7999999999999999E-2</v>
      </c>
      <c r="AB19" s="21" t="s">
        <v>93</v>
      </c>
      <c r="AC19" s="21" t="s">
        <v>94</v>
      </c>
      <c r="AD19" s="21" t="s">
        <v>94</v>
      </c>
      <c r="AE19" s="37">
        <f t="shared" si="0"/>
        <v>4776.052261058142</v>
      </c>
      <c r="AF19" t="s">
        <v>28</v>
      </c>
      <c r="AG19" s="3"/>
    </row>
    <row r="20" spans="1:33" ht="15.75" thickBot="1" x14ac:dyDescent="0.3">
      <c r="A20" s="15" t="s">
        <v>49</v>
      </c>
      <c r="B20" s="11">
        <v>2021</v>
      </c>
      <c r="C20" s="8">
        <v>2500870</v>
      </c>
      <c r="D20" s="12">
        <v>6.8000000000000005E-2</v>
      </c>
      <c r="E20" s="8">
        <v>36520</v>
      </c>
      <c r="F20" s="12">
        <v>7.1999999999999995E-2</v>
      </c>
      <c r="G20" s="17" t="s">
        <v>0</v>
      </c>
      <c r="H20" s="8">
        <v>642221</v>
      </c>
      <c r="I20" s="12">
        <v>-2E-3</v>
      </c>
      <c r="J20" s="12">
        <v>4.4999999999999998E-2</v>
      </c>
      <c r="K20" s="18">
        <v>2021</v>
      </c>
      <c r="L20" s="14">
        <v>2813087</v>
      </c>
      <c r="M20" s="13">
        <v>1.129</v>
      </c>
      <c r="N20" s="14">
        <v>41579</v>
      </c>
      <c r="O20" s="26">
        <v>2021</v>
      </c>
      <c r="P20" s="14">
        <v>1475741</v>
      </c>
      <c r="Q20" s="13">
        <v>9.7199999999999995E-2</v>
      </c>
      <c r="R20" s="13">
        <v>0.1547</v>
      </c>
      <c r="S20" s="13">
        <v>3.2399999999999998E-2</v>
      </c>
      <c r="T20" s="13">
        <v>0.59199999999999997</v>
      </c>
      <c r="U20" s="12">
        <v>7.1999999999999995E-2</v>
      </c>
      <c r="V20" s="12">
        <v>-1E-3</v>
      </c>
      <c r="W20" s="12">
        <v>-1.0999999999999999E-2</v>
      </c>
      <c r="X20" s="32">
        <v>44652</v>
      </c>
      <c r="Y20" s="32">
        <v>44682</v>
      </c>
      <c r="Z20" s="12">
        <v>5.1999999999999998E-2</v>
      </c>
      <c r="AA20" s="12">
        <v>3.5999999999999997E-2</v>
      </c>
      <c r="AB20" s="19" t="s">
        <v>98</v>
      </c>
      <c r="AC20" s="19" t="s">
        <v>96</v>
      </c>
      <c r="AD20" s="19" t="s">
        <v>96</v>
      </c>
      <c r="AE20" s="37">
        <f t="shared" si="0"/>
        <v>3333.8043505676028</v>
      </c>
      <c r="AF20" t="s">
        <v>11</v>
      </c>
      <c r="AG20" s="3"/>
    </row>
    <row r="21" spans="1:33" ht="15.75" thickBot="1" x14ac:dyDescent="0.3">
      <c r="A21" s="15" t="s">
        <v>70</v>
      </c>
      <c r="B21" s="11">
        <v>2021</v>
      </c>
      <c r="C21" s="8">
        <v>1520447</v>
      </c>
      <c r="D21" s="12">
        <v>0.04</v>
      </c>
      <c r="E21" s="8">
        <v>29363</v>
      </c>
      <c r="F21" s="12">
        <v>5.8000000000000003E-2</v>
      </c>
      <c r="G21" s="17" t="s">
        <v>40</v>
      </c>
      <c r="H21" s="8">
        <v>388864</v>
      </c>
      <c r="I21" s="12"/>
      <c r="J21" s="12"/>
      <c r="K21" s="18">
        <v>2019</v>
      </c>
      <c r="L21" s="14">
        <v>621430</v>
      </c>
      <c r="M21" s="13">
        <v>0.42130000000000001</v>
      </c>
      <c r="N21" s="14">
        <v>12018</v>
      </c>
      <c r="O21" s="26">
        <v>2019</v>
      </c>
      <c r="P21" s="14">
        <v>332671.09999999998</v>
      </c>
      <c r="Q21" s="13">
        <v>0.24979999999999999</v>
      </c>
      <c r="R21" s="13">
        <v>0.13420000000000001</v>
      </c>
      <c r="S21" s="13">
        <v>0.1179</v>
      </c>
      <c r="T21" s="13">
        <v>0.22550000000000001</v>
      </c>
      <c r="U21" s="12"/>
      <c r="V21" s="12"/>
      <c r="W21" s="12"/>
      <c r="X21" s="32"/>
      <c r="Y21" s="32">
        <v>44682</v>
      </c>
      <c r="Z21" s="12">
        <v>5.3999999999999999E-2</v>
      </c>
      <c r="AA21" s="12">
        <v>3.4000000000000002E-2</v>
      </c>
      <c r="AB21" s="19" t="s">
        <v>98</v>
      </c>
      <c r="AC21" s="19" t="s">
        <v>96</v>
      </c>
      <c r="AD21" s="19" t="s">
        <v>97</v>
      </c>
      <c r="AE21" s="37">
        <f t="shared" si="0"/>
        <v>862.17758760947277</v>
      </c>
      <c r="AF21" t="s">
        <v>14</v>
      </c>
      <c r="AG21" s="3"/>
    </row>
    <row r="22" spans="1:33" ht="15.75" thickBot="1" x14ac:dyDescent="0.3">
      <c r="A22" s="15" t="s">
        <v>56</v>
      </c>
      <c r="B22" s="11">
        <v>2021</v>
      </c>
      <c r="C22" s="8">
        <v>1094618</v>
      </c>
      <c r="D22" s="12">
        <v>4.8000000000000001E-2</v>
      </c>
      <c r="E22" s="8">
        <v>8566</v>
      </c>
      <c r="F22" s="12">
        <v>0.14799999999999999</v>
      </c>
      <c r="G22" s="17" t="s">
        <v>40</v>
      </c>
      <c r="H22" s="8">
        <v>283844</v>
      </c>
      <c r="I22" s="12">
        <v>0</v>
      </c>
      <c r="J22" s="12">
        <v>0</v>
      </c>
      <c r="K22" s="18">
        <v>2021</v>
      </c>
      <c r="L22" s="14">
        <v>630793</v>
      </c>
      <c r="M22" s="13">
        <v>0.57630000000000003</v>
      </c>
      <c r="N22" s="14">
        <v>4936</v>
      </c>
      <c r="O22" s="26">
        <v>2021</v>
      </c>
      <c r="P22" s="14">
        <v>296879.2</v>
      </c>
      <c r="Q22" s="13">
        <v>0.1658</v>
      </c>
      <c r="R22" s="13">
        <v>0.1105</v>
      </c>
      <c r="S22" s="13">
        <v>1.9099999999999999E-2</v>
      </c>
      <c r="T22" s="13">
        <v>0.2712</v>
      </c>
      <c r="U22" s="12">
        <v>0.03</v>
      </c>
      <c r="V22" s="12">
        <v>5.9999999999999995E-4</v>
      </c>
      <c r="W22" s="12">
        <v>-1.6199999999999999E-2</v>
      </c>
      <c r="X22" s="32">
        <v>44652</v>
      </c>
      <c r="Y22" s="32">
        <v>44682</v>
      </c>
      <c r="Z22" s="12">
        <v>7.6999999999999999E-2</v>
      </c>
      <c r="AA22" s="12">
        <v>3.2000000000000001E-2</v>
      </c>
      <c r="AB22" s="23" t="s">
        <v>90</v>
      </c>
      <c r="AC22" s="23" t="s">
        <v>100</v>
      </c>
      <c r="AD22" s="23" t="s">
        <v>116</v>
      </c>
      <c r="AE22" s="37">
        <f t="shared" si="0"/>
        <v>256.71871703699378</v>
      </c>
      <c r="AF22" t="s">
        <v>20</v>
      </c>
      <c r="AG22" s="3"/>
    </row>
    <row r="23" spans="1:33" ht="15.75" thickBot="1" x14ac:dyDescent="0.3">
      <c r="A23" s="15" t="s">
        <v>67</v>
      </c>
      <c r="B23" s="27">
        <v>2021</v>
      </c>
      <c r="C23" s="8">
        <v>407126</v>
      </c>
      <c r="D23" s="29">
        <v>8.2000000000000003E-2</v>
      </c>
      <c r="E23" s="8">
        <v>43466</v>
      </c>
      <c r="F23" s="29">
        <v>0.121</v>
      </c>
      <c r="G23" s="17" t="s">
        <v>0</v>
      </c>
      <c r="H23" s="8">
        <v>116174</v>
      </c>
      <c r="I23" s="29">
        <v>-4.0000000000000001E-3</v>
      </c>
      <c r="J23" s="29">
        <v>0.09</v>
      </c>
      <c r="K23" s="18">
        <v>2020</v>
      </c>
      <c r="L23" s="14">
        <v>256026</v>
      </c>
      <c r="M23" s="13">
        <v>0.7167</v>
      </c>
      <c r="N23" s="14">
        <v>27787</v>
      </c>
      <c r="O23" s="26">
        <v>2020</v>
      </c>
      <c r="P23" s="14">
        <v>162006.79999999999</v>
      </c>
      <c r="Q23" s="13">
        <v>0.1552</v>
      </c>
      <c r="R23" s="13">
        <v>0.1193</v>
      </c>
      <c r="S23" s="13">
        <v>0.12089999999999999</v>
      </c>
      <c r="T23" s="13">
        <v>0.45350000000000001</v>
      </c>
      <c r="U23" s="12"/>
      <c r="V23" s="12"/>
      <c r="W23" s="12"/>
      <c r="X23" s="32"/>
      <c r="Y23" s="32">
        <v>44682</v>
      </c>
      <c r="Z23" s="12">
        <v>4.2000000000000003E-2</v>
      </c>
      <c r="AA23" s="12">
        <v>2.8000000000000001E-2</v>
      </c>
      <c r="AB23" s="20" t="s">
        <v>103</v>
      </c>
      <c r="AC23" s="19" t="s">
        <v>97</v>
      </c>
      <c r="AD23" s="20" t="s">
        <v>104</v>
      </c>
      <c r="AE23" s="37">
        <f t="shared" si="0"/>
        <v>2063.4527319744743</v>
      </c>
      <c r="AF23" t="s">
        <v>33</v>
      </c>
      <c r="AG23" s="3"/>
    </row>
    <row r="24" spans="1:33" ht="15.75" thickBot="1" x14ac:dyDescent="0.3">
      <c r="A24" s="15" t="s">
        <v>87</v>
      </c>
      <c r="B24" s="11">
        <v>2021</v>
      </c>
      <c r="C24" s="8">
        <v>1002673</v>
      </c>
      <c r="D24" s="12">
        <v>3.6999999999999998E-2</v>
      </c>
      <c r="E24" s="8">
        <v>3683</v>
      </c>
      <c r="F24" s="12">
        <v>7.0000000000000007E-2</v>
      </c>
      <c r="G24" s="17" t="s">
        <v>0</v>
      </c>
      <c r="H24" s="8">
        <v>285842</v>
      </c>
      <c r="I24" s="12">
        <v>8.9999999999999993E-3</v>
      </c>
      <c r="J24" s="12">
        <v>4.8000000000000001E-2</v>
      </c>
      <c r="K24" s="18">
        <v>2021</v>
      </c>
      <c r="L24" s="14">
        <v>429427</v>
      </c>
      <c r="M24" s="13">
        <v>0.42830000000000001</v>
      </c>
      <c r="N24" s="14">
        <v>1577</v>
      </c>
      <c r="O24" s="26">
        <v>2021</v>
      </c>
      <c r="P24" s="14">
        <v>182610.2</v>
      </c>
      <c r="Q24" s="13">
        <v>0.1726</v>
      </c>
      <c r="R24" s="13">
        <v>8.7300000000000003E-2</v>
      </c>
      <c r="S24" s="13">
        <v>4.7500000000000001E-2</v>
      </c>
      <c r="T24" s="13">
        <v>0.18210000000000001</v>
      </c>
      <c r="U24" s="12"/>
      <c r="V24" s="12"/>
      <c r="W24" s="12"/>
      <c r="X24" s="32"/>
      <c r="Y24" s="32">
        <v>44682</v>
      </c>
      <c r="Z24" s="12">
        <v>3.5999999999999997E-2</v>
      </c>
      <c r="AA24" s="12">
        <v>2.5999999999999999E-2</v>
      </c>
      <c r="AB24" s="23" t="s">
        <v>101</v>
      </c>
      <c r="AC24" s="23" t="s">
        <v>100</v>
      </c>
      <c r="AD24" s="23" t="s">
        <v>100</v>
      </c>
      <c r="AE24" s="37">
        <f t="shared" si="0"/>
        <v>58.557385014037493</v>
      </c>
      <c r="AF24" t="s">
        <v>21</v>
      </c>
      <c r="AG24" s="3"/>
    </row>
    <row r="25" spans="1:33" ht="15.75" thickBot="1" x14ac:dyDescent="0.3">
      <c r="A25" s="15" t="s">
        <v>66</v>
      </c>
      <c r="B25" s="11">
        <v>2021</v>
      </c>
      <c r="C25" s="8">
        <v>407533</v>
      </c>
      <c r="D25" s="12">
        <v>3.9E-2</v>
      </c>
      <c r="E25" s="8">
        <v>75360</v>
      </c>
      <c r="F25" s="12">
        <v>0.27500000000000002</v>
      </c>
      <c r="G25" s="17" t="s">
        <v>0</v>
      </c>
      <c r="H25" s="8">
        <v>124426</v>
      </c>
      <c r="I25" s="12">
        <v>-0.01</v>
      </c>
      <c r="J25" s="12">
        <v>3.6999999999999998E-2</v>
      </c>
      <c r="K25" s="18">
        <v>2021</v>
      </c>
      <c r="L25" s="14">
        <v>196180</v>
      </c>
      <c r="M25" s="13">
        <v>0.48099999999999998</v>
      </c>
      <c r="N25" s="14">
        <v>36388</v>
      </c>
      <c r="O25" s="26">
        <v>2021</v>
      </c>
      <c r="P25" s="14">
        <v>200436.8</v>
      </c>
      <c r="Q25" s="13">
        <v>0.15629999999999999</v>
      </c>
      <c r="R25" s="13">
        <v>0.17879999999999999</v>
      </c>
      <c r="S25" s="13">
        <v>3.5200000000000002E-2</v>
      </c>
      <c r="T25" s="13">
        <v>0.49199999999999999</v>
      </c>
      <c r="U25" s="12">
        <v>2.9000000000000001E-2</v>
      </c>
      <c r="V25" s="12">
        <v>-2E-3</v>
      </c>
      <c r="W25" s="12">
        <v>-1.9E-2</v>
      </c>
      <c r="X25" s="32">
        <v>44621</v>
      </c>
      <c r="Y25" s="32">
        <v>44682</v>
      </c>
      <c r="Z25" s="12">
        <v>5.7000000000000002E-2</v>
      </c>
      <c r="AA25" s="12">
        <v>2.1999999999999999E-2</v>
      </c>
      <c r="AB25" s="21" t="s">
        <v>93</v>
      </c>
      <c r="AC25" s="21" t="s">
        <v>94</v>
      </c>
      <c r="AD25" s="21" t="s">
        <v>94</v>
      </c>
      <c r="AE25" s="37">
        <f t="shared" si="0"/>
        <v>6627.0932757406135</v>
      </c>
      <c r="AF25" t="s">
        <v>32</v>
      </c>
      <c r="AG25" s="3"/>
    </row>
    <row r="26" spans="1:33" ht="15.75" thickBot="1" x14ac:dyDescent="0.3">
      <c r="A26" s="15" t="s">
        <v>52</v>
      </c>
      <c r="B26" s="11">
        <v>2021</v>
      </c>
      <c r="C26" s="8">
        <v>1380745</v>
      </c>
      <c r="D26" s="12">
        <v>4.7E-2</v>
      </c>
      <c r="E26" s="8">
        <v>53759</v>
      </c>
      <c r="F26" s="12">
        <v>0.159</v>
      </c>
      <c r="G26" s="17" t="s">
        <v>0</v>
      </c>
      <c r="H26" s="8">
        <v>375235</v>
      </c>
      <c r="I26" s="12">
        <v>8.0000000000000002E-3</v>
      </c>
      <c r="J26" s="12">
        <v>3.3000000000000002E-2</v>
      </c>
      <c r="K26" s="18">
        <v>2020</v>
      </c>
      <c r="L26" s="14">
        <v>688738</v>
      </c>
      <c r="M26" s="13">
        <v>0.57830000000000004</v>
      </c>
      <c r="N26" s="14">
        <v>26816</v>
      </c>
      <c r="O26" s="26">
        <v>2020</v>
      </c>
      <c r="P26" s="14">
        <v>532078.9</v>
      </c>
      <c r="Q26" s="13">
        <v>0.1348</v>
      </c>
      <c r="R26" s="13">
        <v>0.17799999999999999</v>
      </c>
      <c r="S26" s="13">
        <v>4.6399999999999997E-2</v>
      </c>
      <c r="T26" s="13">
        <v>0.44669999999999999</v>
      </c>
      <c r="U26" s="12">
        <v>3.9E-2</v>
      </c>
      <c r="V26" s="12">
        <v>4.0000000000000002E-4</v>
      </c>
      <c r="W26" s="12">
        <v>-1.1900000000000001E-2</v>
      </c>
      <c r="X26" s="32">
        <v>44682</v>
      </c>
      <c r="Y26" s="32">
        <v>44621</v>
      </c>
      <c r="Z26" s="12">
        <v>5.0999999999999997E-2</v>
      </c>
      <c r="AA26" s="12">
        <v>2.1000000000000001E-2</v>
      </c>
      <c r="AB26" s="21" t="s">
        <v>93</v>
      </c>
      <c r="AC26" s="21" t="s">
        <v>94</v>
      </c>
      <c r="AD26" s="21" t="s">
        <v>94</v>
      </c>
      <c r="AE26" s="37">
        <f t="shared" si="0"/>
        <v>3687.514541894267</v>
      </c>
      <c r="AF26" t="s">
        <v>16</v>
      </c>
      <c r="AG26" s="3"/>
    </row>
    <row r="27" spans="1:33" ht="15.75" thickBot="1" x14ac:dyDescent="0.3">
      <c r="A27" s="15" t="s">
        <v>46</v>
      </c>
      <c r="B27" s="11">
        <v>2021</v>
      </c>
      <c r="C27" s="8">
        <v>4172339</v>
      </c>
      <c r="D27" s="12">
        <v>1.6E-2</v>
      </c>
      <c r="E27" s="8">
        <v>33157</v>
      </c>
      <c r="F27" s="12"/>
      <c r="G27" s="17" t="s">
        <v>0</v>
      </c>
      <c r="H27" s="8">
        <v>1038576</v>
      </c>
      <c r="I27" s="12">
        <v>-1E-3</v>
      </c>
      <c r="J27" s="12">
        <v>7.0000000000000001E-3</v>
      </c>
      <c r="K27" s="18">
        <v>2020</v>
      </c>
      <c r="L27" s="14">
        <v>11454265</v>
      </c>
      <c r="M27" s="13">
        <v>2.59</v>
      </c>
      <c r="N27" s="14">
        <v>91025</v>
      </c>
      <c r="O27" s="26">
        <v>2020</v>
      </c>
      <c r="P27" s="14">
        <v>1968969.1</v>
      </c>
      <c r="Q27" s="13">
        <v>8.3799999999999999E-2</v>
      </c>
      <c r="R27" s="13">
        <v>0.2364</v>
      </c>
      <c r="S27" s="13">
        <v>2.07E-2</v>
      </c>
      <c r="T27" s="13">
        <v>0.44519999999999998</v>
      </c>
      <c r="U27" s="12">
        <v>2.5000000000000001E-2</v>
      </c>
      <c r="V27" s="12">
        <v>-1E-3</v>
      </c>
      <c r="W27" s="12">
        <v>-3.0000000000000001E-3</v>
      </c>
      <c r="X27" s="32">
        <v>44652</v>
      </c>
      <c r="Y27" s="32">
        <v>44682</v>
      </c>
      <c r="Z27" s="12">
        <v>2.4E-2</v>
      </c>
      <c r="AA27" s="12">
        <v>1.7000000000000001E-2</v>
      </c>
      <c r="AB27" s="20" t="s">
        <v>103</v>
      </c>
      <c r="AC27" s="20" t="s">
        <v>104</v>
      </c>
      <c r="AD27" s="20" t="s">
        <v>91</v>
      </c>
      <c r="AE27" s="37">
        <f t="shared" si="0"/>
        <v>3698.9802691662112</v>
      </c>
      <c r="AF27" t="s">
        <v>7</v>
      </c>
      <c r="AG27" s="3"/>
    </row>
    <row r="28" spans="1:33" ht="15.75" thickBot="1" x14ac:dyDescent="0.3">
      <c r="A28" s="15" t="s">
        <v>44</v>
      </c>
      <c r="B28" s="11">
        <v>2021</v>
      </c>
      <c r="C28" s="8">
        <v>14758612</v>
      </c>
      <c r="D28" s="12">
        <v>8.1000000000000003E-2</v>
      </c>
      <c r="E28" s="8">
        <v>10451</v>
      </c>
      <c r="F28" s="12">
        <v>0.13200000000000001</v>
      </c>
      <c r="G28" s="17" t="s">
        <v>0</v>
      </c>
      <c r="H28" s="8"/>
      <c r="I28" s="12">
        <v>1.2999999999999999E-2</v>
      </c>
      <c r="J28" s="12">
        <v>4.8000000000000001E-2</v>
      </c>
      <c r="K28" s="18">
        <v>2020</v>
      </c>
      <c r="L28" s="14">
        <v>8876399</v>
      </c>
      <c r="M28" s="13">
        <v>0.68059999999999998</v>
      </c>
      <c r="N28" s="14">
        <v>6286</v>
      </c>
      <c r="O28" s="26">
        <v>2020</v>
      </c>
      <c r="P28" s="14">
        <v>4744216.5</v>
      </c>
      <c r="Q28" s="13">
        <v>0.1145</v>
      </c>
      <c r="R28" s="13">
        <v>9.0700000000000003E-2</v>
      </c>
      <c r="S28" s="13">
        <v>4.6899999999999997E-2</v>
      </c>
      <c r="T28" s="13">
        <v>0.36380000000000001</v>
      </c>
      <c r="U28" s="12"/>
      <c r="V28" s="12"/>
      <c r="W28" s="12"/>
      <c r="X28" s="32"/>
      <c r="Y28" s="32">
        <v>44682</v>
      </c>
      <c r="Z28" s="12">
        <v>2.1000000000000001E-2</v>
      </c>
      <c r="AA28" s="12">
        <v>1.4999999999999999E-2</v>
      </c>
      <c r="AB28" s="20" t="s">
        <v>103</v>
      </c>
      <c r="AC28" s="20" t="s">
        <v>104</v>
      </c>
      <c r="AD28" s="20" t="s">
        <v>104</v>
      </c>
      <c r="AE28" s="37">
        <f t="shared" si="0"/>
        <v>304.70818410186882</v>
      </c>
      <c r="AF28" t="s">
        <v>78</v>
      </c>
      <c r="AG28" s="3"/>
    </row>
    <row r="29" spans="1:33" ht="15.75" thickBot="1" x14ac:dyDescent="0.3">
      <c r="A29" s="15" t="s">
        <v>59</v>
      </c>
      <c r="B29" s="11">
        <v>2021</v>
      </c>
      <c r="C29" s="8">
        <v>687110</v>
      </c>
      <c r="D29" s="12">
        <v>3.6999999999999998E-2</v>
      </c>
      <c r="E29" s="8">
        <v>78910</v>
      </c>
      <c r="F29" s="12">
        <v>3.3000000000000002E-2</v>
      </c>
      <c r="G29" s="17" t="s">
        <v>0</v>
      </c>
      <c r="H29" s="8">
        <v>185636</v>
      </c>
      <c r="I29" s="12">
        <v>5.0000000000000001E-3</v>
      </c>
      <c r="J29" s="12">
        <v>4.4999999999999998E-2</v>
      </c>
      <c r="K29" s="18">
        <v>2019</v>
      </c>
      <c r="L29" s="14">
        <v>260391</v>
      </c>
      <c r="M29" s="13">
        <v>0.39800000000000002</v>
      </c>
      <c r="N29" s="14">
        <v>30257</v>
      </c>
      <c r="O29" s="26">
        <v>2020</v>
      </c>
      <c r="P29" s="14">
        <v>249177.4</v>
      </c>
      <c r="Q29" s="13">
        <v>0.15529999999999999</v>
      </c>
      <c r="R29" s="13">
        <v>0.11020000000000001</v>
      </c>
      <c r="S29" s="13">
        <v>2.1600000000000001E-2</v>
      </c>
      <c r="T29" s="13">
        <v>0.378</v>
      </c>
      <c r="U29" s="12">
        <v>4.2999999999999997E-2</v>
      </c>
      <c r="V29" s="12">
        <v>0</v>
      </c>
      <c r="W29" s="12">
        <v>-1.2E-2</v>
      </c>
      <c r="X29" s="32">
        <v>44621</v>
      </c>
      <c r="Y29" s="32">
        <v>44621</v>
      </c>
      <c r="Z29" s="12">
        <v>2.4E-2</v>
      </c>
      <c r="AA29" s="12">
        <v>1.4E-2</v>
      </c>
      <c r="AB29" s="21" t="s">
        <v>93</v>
      </c>
      <c r="AC29" s="21" t="s">
        <v>94</v>
      </c>
      <c r="AD29" s="21" t="s">
        <v>94</v>
      </c>
      <c r="AE29" s="37">
        <f t="shared" si="0"/>
        <v>3153.5231148823336</v>
      </c>
      <c r="AF29" t="s">
        <v>24</v>
      </c>
      <c r="AG29" s="3"/>
    </row>
    <row r="30" spans="1:33" ht="15.75" thickBot="1" x14ac:dyDescent="0.3">
      <c r="A30" s="15" t="s">
        <v>68</v>
      </c>
      <c r="B30" s="11">
        <v>2021</v>
      </c>
      <c r="C30" s="8">
        <v>2571622</v>
      </c>
      <c r="D30" s="12">
        <v>8.8999999999999996E-2</v>
      </c>
      <c r="E30" s="8">
        <v>1863</v>
      </c>
      <c r="F30" s="12">
        <v>9.9000000000000005E-2</v>
      </c>
      <c r="G30" s="17" t="s">
        <v>0</v>
      </c>
      <c r="H30" s="8">
        <v>767515</v>
      </c>
      <c r="I30" s="12">
        <v>8.0000000000000002E-3</v>
      </c>
      <c r="J30" s="12">
        <v>4.1000000000000002E-2</v>
      </c>
      <c r="K30" s="18">
        <v>2020</v>
      </c>
      <c r="L30" s="14">
        <v>2108054</v>
      </c>
      <c r="M30" s="13">
        <v>0.90059999999999996</v>
      </c>
      <c r="N30" s="14">
        <v>1528</v>
      </c>
      <c r="O30" s="26">
        <v>2020</v>
      </c>
      <c r="P30" s="14">
        <v>726885.5</v>
      </c>
      <c r="Q30" s="13">
        <v>0.1275</v>
      </c>
      <c r="R30" s="13">
        <v>3.3799999999999997E-2</v>
      </c>
      <c r="S30" s="13">
        <v>9.0800000000000006E-2</v>
      </c>
      <c r="T30" s="13">
        <v>0.3105</v>
      </c>
      <c r="U30" s="12"/>
      <c r="V30" s="12"/>
      <c r="W30" s="12"/>
      <c r="X30" s="32"/>
      <c r="Y30" s="32">
        <v>44621</v>
      </c>
      <c r="Z30" s="12">
        <v>7.0000000000000007E-2</v>
      </c>
      <c r="AA30" s="12">
        <v>8.9999999999999993E-3</v>
      </c>
      <c r="AB30" s="23" t="s">
        <v>99</v>
      </c>
      <c r="AC30" s="23" t="s">
        <v>116</v>
      </c>
      <c r="AD30" s="23" t="s">
        <v>116</v>
      </c>
      <c r="AE30" s="37">
        <f t="shared" si="0"/>
        <v>17.798705954335436</v>
      </c>
      <c r="AF30" t="s">
        <v>10</v>
      </c>
      <c r="AG30" s="3"/>
    </row>
    <row r="31" spans="1:33" ht="15.75" thickBot="1" x14ac:dyDescent="0.3">
      <c r="A31" s="15" t="s">
        <v>58</v>
      </c>
      <c r="B31" s="11">
        <v>2021</v>
      </c>
      <c r="C31" s="8">
        <v>704656</v>
      </c>
      <c r="D31" s="12">
        <v>3.2000000000000001E-2</v>
      </c>
      <c r="E31" s="8">
        <v>20126</v>
      </c>
      <c r="F31" s="12">
        <v>0.14199999999999999</v>
      </c>
      <c r="G31" s="17" t="s">
        <v>42</v>
      </c>
      <c r="H31" s="8">
        <v>185393</v>
      </c>
      <c r="I31" s="12">
        <v>0</v>
      </c>
      <c r="J31" s="12">
        <v>0</v>
      </c>
      <c r="K31" s="18">
        <v>2021</v>
      </c>
      <c r="L31" s="14">
        <v>211548</v>
      </c>
      <c r="M31" s="13">
        <v>0.30020000000000002</v>
      </c>
      <c r="N31" s="14">
        <v>6042</v>
      </c>
      <c r="O31" s="26">
        <v>2021</v>
      </c>
      <c r="P31" s="14">
        <v>234210.6</v>
      </c>
      <c r="Q31" s="13">
        <v>0.19259999999999999</v>
      </c>
      <c r="R31" s="13">
        <v>0.10059999999999999</v>
      </c>
      <c r="S31" s="13">
        <v>0.21709999999999999</v>
      </c>
      <c r="T31" s="13">
        <v>0.33239999999999997</v>
      </c>
      <c r="U31" s="12"/>
      <c r="V31" s="12"/>
      <c r="W31" s="12"/>
      <c r="X31" s="32"/>
      <c r="Y31" s="32"/>
      <c r="Z31" s="12"/>
      <c r="AA31" s="12"/>
      <c r="AB31" s="20" t="s">
        <v>103</v>
      </c>
      <c r="AC31" s="20" t="s">
        <v>92</v>
      </c>
      <c r="AD31" s="20" t="s">
        <v>91</v>
      </c>
      <c r="AE31" s="37">
        <f t="shared" si="0"/>
        <v>672.95316733464279</v>
      </c>
      <c r="AF31" t="s">
        <v>23</v>
      </c>
      <c r="AG31" s="3"/>
    </row>
    <row r="32" spans="1:33" ht="15.75" thickBot="1" x14ac:dyDescent="0.3">
      <c r="A32" s="15" t="s">
        <v>63</v>
      </c>
      <c r="B32" s="11">
        <v>2020</v>
      </c>
      <c r="C32" s="8">
        <v>438995</v>
      </c>
      <c r="D32" s="12">
        <v>-6.2E-2</v>
      </c>
      <c r="E32" s="8">
        <v>6289</v>
      </c>
      <c r="F32" s="12">
        <v>-9.9000000000000005E-2</v>
      </c>
      <c r="G32" s="17"/>
      <c r="H32" s="8"/>
      <c r="I32" s="12"/>
      <c r="J32" s="12"/>
      <c r="K32" s="18">
        <v>2020</v>
      </c>
      <c r="L32" s="14">
        <v>221330</v>
      </c>
      <c r="M32" s="13">
        <v>0.4975</v>
      </c>
      <c r="N32" s="14">
        <v>3171</v>
      </c>
      <c r="O32" s="26">
        <v>2020</v>
      </c>
      <c r="P32" s="14">
        <v>112842</v>
      </c>
      <c r="Q32" s="13">
        <v>0.16769999999999999</v>
      </c>
      <c r="R32" s="13">
        <v>0.15029999999999999</v>
      </c>
      <c r="S32" s="13">
        <v>5.5199999999999999E-2</v>
      </c>
      <c r="T32" s="13">
        <v>0.25369999999999998</v>
      </c>
      <c r="U32" s="12"/>
      <c r="V32" s="12"/>
      <c r="W32" s="12"/>
      <c r="X32" s="32"/>
      <c r="Y32" s="32"/>
      <c r="Z32" s="12"/>
      <c r="AA32" s="12"/>
      <c r="AB32" s="23" t="s">
        <v>90</v>
      </c>
      <c r="AC32" s="23" t="s">
        <v>105</v>
      </c>
      <c r="AD32" s="23" t="s">
        <v>105</v>
      </c>
      <c r="AE32" s="37">
        <f t="shared" si="0"/>
        <v>242.96950922311186</v>
      </c>
      <c r="AF32" t="s">
        <v>79</v>
      </c>
      <c r="AG32" s="3"/>
    </row>
    <row r="33" spans="1:33" ht="15.75" thickBot="1" x14ac:dyDescent="0.3">
      <c r="A33" s="15" t="s">
        <v>89</v>
      </c>
      <c r="B33" s="11">
        <v>2021</v>
      </c>
      <c r="C33" s="8">
        <v>667429</v>
      </c>
      <c r="D33" s="12">
        <v>6.3E-2</v>
      </c>
      <c r="E33" s="8">
        <v>28553</v>
      </c>
      <c r="F33" s="12">
        <v>0.14599999999999999</v>
      </c>
      <c r="G33" s="17"/>
      <c r="H33" s="8"/>
      <c r="I33" s="12"/>
      <c r="J33" s="12"/>
      <c r="K33" s="18">
        <v>2020</v>
      </c>
      <c r="L33" s="14">
        <v>191431</v>
      </c>
      <c r="M33" s="13">
        <v>0.32600000000000001</v>
      </c>
      <c r="N33" s="14">
        <v>8125</v>
      </c>
      <c r="O33" s="26">
        <v>2020</v>
      </c>
      <c r="P33" s="14">
        <v>107217.3</v>
      </c>
      <c r="Q33" s="13">
        <v>0</v>
      </c>
      <c r="R33" s="13">
        <v>0</v>
      </c>
      <c r="S33" s="13">
        <v>0</v>
      </c>
      <c r="T33" s="13">
        <v>0.18260000000000001</v>
      </c>
      <c r="U33" s="12"/>
      <c r="V33" s="12"/>
      <c r="W33" s="12"/>
      <c r="X33" s="32"/>
      <c r="Y33" s="32"/>
      <c r="Z33" s="12"/>
      <c r="AA33" s="12"/>
      <c r="AB33" s="19" t="s">
        <v>95</v>
      </c>
      <c r="AC33" s="19" t="s">
        <v>102</v>
      </c>
      <c r="AD33" s="19" t="s">
        <v>96</v>
      </c>
      <c r="AE33" s="37">
        <f t="shared" si="0"/>
        <v>0</v>
      </c>
      <c r="AF33" t="s">
        <v>26</v>
      </c>
      <c r="AG33" s="3"/>
    </row>
    <row r="34" spans="1:33" ht="15.75" thickBot="1" x14ac:dyDescent="0.3">
      <c r="A34" s="16" t="s">
        <v>45</v>
      </c>
      <c r="B34" s="28">
        <v>2021</v>
      </c>
      <c r="C34" s="14">
        <v>12269683</v>
      </c>
      <c r="D34" s="13">
        <v>5.3999999999999999E-2</v>
      </c>
      <c r="E34" s="14">
        <v>35780</v>
      </c>
      <c r="F34" s="13">
        <v>7.4999999999999997E-2</v>
      </c>
      <c r="G34" s="18" t="s">
        <v>0</v>
      </c>
      <c r="H34" s="14">
        <v>3209977</v>
      </c>
      <c r="I34" s="13">
        <v>6.0000000000000001E-3</v>
      </c>
      <c r="J34" s="13">
        <v>5.3999999999999999E-2</v>
      </c>
      <c r="K34" s="18"/>
      <c r="L34" s="14"/>
      <c r="M34" s="13"/>
      <c r="N34" s="14"/>
      <c r="O34" s="26"/>
      <c r="P34" s="14"/>
      <c r="Q34" s="13"/>
      <c r="R34" s="13"/>
      <c r="S34" s="13"/>
      <c r="T34" s="13"/>
      <c r="U34" s="13">
        <v>7.5999999999999998E-2</v>
      </c>
      <c r="V34" s="13">
        <v>-2E-3</v>
      </c>
      <c r="W34" s="13">
        <v>-8.0000000000000002E-3</v>
      </c>
      <c r="X34" s="33">
        <v>44378</v>
      </c>
      <c r="Y34" s="33"/>
      <c r="Z34" s="33"/>
      <c r="AA34" s="33"/>
      <c r="AB34" s="16"/>
      <c r="AC34" s="16"/>
      <c r="AD34" s="16"/>
      <c r="AE34" s="37">
        <f t="shared" si="0"/>
        <v>0</v>
      </c>
      <c r="AF34" t="s">
        <v>6</v>
      </c>
      <c r="AG34" s="3"/>
    </row>
    <row r="36" spans="1:33" x14ac:dyDescent="0.25">
      <c r="C36" s="31">
        <v>15</v>
      </c>
      <c r="D36" s="31"/>
      <c r="E36" s="31">
        <v>18</v>
      </c>
      <c r="F36" s="31"/>
      <c r="G36" s="31"/>
      <c r="H36" s="31">
        <v>14</v>
      </c>
      <c r="I36" s="31"/>
      <c r="J36" s="31"/>
      <c r="K36" s="31"/>
      <c r="L36" s="31">
        <v>10</v>
      </c>
      <c r="M36" s="31">
        <v>4</v>
      </c>
      <c r="N36" s="31">
        <v>11</v>
      </c>
      <c r="O36" s="31"/>
      <c r="P36" s="30">
        <v>10</v>
      </c>
      <c r="Q36" s="30">
        <v>26</v>
      </c>
      <c r="R36" s="30">
        <v>15</v>
      </c>
      <c r="S36" s="30">
        <v>25</v>
      </c>
      <c r="T36" s="30">
        <v>5</v>
      </c>
      <c r="U36" s="30">
        <v>22</v>
      </c>
      <c r="V36" s="30"/>
      <c r="W36" s="30"/>
      <c r="X36" s="30"/>
      <c r="Y36" s="30"/>
      <c r="Z36" s="30"/>
      <c r="AA36" s="30"/>
      <c r="AB36" s="31"/>
      <c r="AC36" s="31"/>
      <c r="AD36" s="31"/>
      <c r="AE36" s="36"/>
    </row>
    <row r="37" spans="1:33" x14ac:dyDescent="0.25">
      <c r="U37" t="s">
        <v>133</v>
      </c>
    </row>
  </sheetData>
  <sortState xmlns:xlrd2="http://schemas.microsoft.com/office/spreadsheetml/2017/richdata2" ref="A3:AF34">
    <sortCondition descending="1" ref="AA2:AA34"/>
  </sortState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AFF0-FA95-4AF2-935D-AA77F9DE4797}">
  <dimension ref="A1:S39"/>
  <sheetViews>
    <sheetView topLeftCell="A22" workbookViewId="0">
      <selection activeCell="A9" sqref="A9"/>
    </sheetView>
  </sheetViews>
  <sheetFormatPr baseColWidth="10" defaultRowHeight="15" x14ac:dyDescent="0.25"/>
  <cols>
    <col min="1" max="1" width="14.28515625" bestFit="1" customWidth="1"/>
    <col min="2" max="2" width="18" bestFit="1" customWidth="1"/>
    <col min="3" max="3" width="15" bestFit="1" customWidth="1"/>
    <col min="4" max="4" width="18.28515625" bestFit="1" customWidth="1"/>
    <col min="5" max="5" width="18" bestFit="1" customWidth="1"/>
    <col min="6" max="6" width="15" bestFit="1" customWidth="1"/>
    <col min="7" max="7" width="18.28515625" bestFit="1" customWidth="1"/>
    <col min="8" max="8" width="18" bestFit="1" customWidth="1"/>
    <col min="9" max="9" width="15" bestFit="1" customWidth="1"/>
    <col min="10" max="10" width="18.28515625" bestFit="1" customWidth="1"/>
    <col min="11" max="11" width="18" bestFit="1" customWidth="1"/>
    <col min="12" max="12" width="15" bestFit="1" customWidth="1"/>
    <col min="13" max="13" width="18.28515625" bestFit="1" customWidth="1"/>
    <col min="14" max="14" width="14.42578125" bestFit="1" customWidth="1"/>
    <col min="15" max="15" width="10.5703125" bestFit="1" customWidth="1"/>
    <col min="16" max="16" width="10.5703125" customWidth="1"/>
    <col min="17" max="17" width="17.5703125" bestFit="1" customWidth="1"/>
    <col min="18" max="18" width="12.7109375" bestFit="1" customWidth="1"/>
  </cols>
  <sheetData>
    <row r="1" spans="1:19" ht="15.75" thickBot="1" x14ac:dyDescent="0.3">
      <c r="A1" s="40" t="s">
        <v>1</v>
      </c>
      <c r="B1" s="40" t="s">
        <v>138</v>
      </c>
      <c r="C1" s="40" t="s">
        <v>139</v>
      </c>
      <c r="D1" s="40" t="s">
        <v>140</v>
      </c>
      <c r="E1" s="40" t="s">
        <v>141</v>
      </c>
      <c r="F1" s="40" t="s">
        <v>142</v>
      </c>
      <c r="G1" s="40" t="s">
        <v>143</v>
      </c>
      <c r="H1" s="40" t="s">
        <v>144</v>
      </c>
      <c r="I1" s="40" t="s">
        <v>145</v>
      </c>
      <c r="J1" s="40" t="s">
        <v>146</v>
      </c>
      <c r="K1" s="40" t="s">
        <v>147</v>
      </c>
      <c r="L1" s="40" t="s">
        <v>148</v>
      </c>
      <c r="M1" s="40" t="s">
        <v>149</v>
      </c>
      <c r="N1" s="40" t="s">
        <v>150</v>
      </c>
      <c r="O1" s="40" t="s">
        <v>151</v>
      </c>
      <c r="P1" s="40" t="s">
        <v>155</v>
      </c>
      <c r="Q1" s="40" t="s">
        <v>152</v>
      </c>
      <c r="R1" s="40" t="s">
        <v>153</v>
      </c>
      <c r="S1" s="42" t="s">
        <v>154</v>
      </c>
    </row>
    <row r="2" spans="1:19" ht="15.75" thickBot="1" x14ac:dyDescent="0.3">
      <c r="A2" s="56" t="s">
        <v>46</v>
      </c>
      <c r="B2" s="41">
        <v>11454265</v>
      </c>
      <c r="C2" s="38">
        <v>2.59</v>
      </c>
      <c r="D2" s="41">
        <v>91025</v>
      </c>
      <c r="E2" s="41">
        <v>11454265</v>
      </c>
      <c r="F2" s="38">
        <v>2.59</v>
      </c>
      <c r="G2" s="41">
        <v>91025</v>
      </c>
      <c r="H2" s="41">
        <v>10807110</v>
      </c>
      <c r="I2" s="38">
        <v>2.3614000000000002</v>
      </c>
      <c r="J2" s="41">
        <v>85642</v>
      </c>
      <c r="K2" s="41">
        <v>9921296</v>
      </c>
      <c r="L2" s="38">
        <v>2.3247</v>
      </c>
      <c r="M2" s="41">
        <v>78432</v>
      </c>
      <c r="N2" s="39">
        <f t="shared" ref="N2:N38" si="0">+B2-K2</f>
        <v>1532969</v>
      </c>
      <c r="O2" s="38">
        <f t="shared" ref="O2:O39" si="1">+N2/K2</f>
        <v>0.15451297894952434</v>
      </c>
      <c r="P2" s="38">
        <f t="shared" ref="P2:P39" si="2">+C2-L2</f>
        <v>0.26529999999999987</v>
      </c>
      <c r="Q2" s="41">
        <v>12593</v>
      </c>
      <c r="R2" s="38">
        <v>0.1605594655242758</v>
      </c>
      <c r="S2" s="3">
        <f t="shared" ref="S2:S39" si="3">(E2-K2)/K2</f>
        <v>0.15451297894952434</v>
      </c>
    </row>
    <row r="3" spans="1:19" ht="15.75" thickBot="1" x14ac:dyDescent="0.3">
      <c r="A3" s="57" t="s">
        <v>83</v>
      </c>
      <c r="B3" s="41">
        <v>353389</v>
      </c>
      <c r="C3" s="38">
        <v>1.9330000000000001</v>
      </c>
      <c r="D3" s="41">
        <v>33093</v>
      </c>
      <c r="E3" s="41">
        <v>341133</v>
      </c>
      <c r="F3" s="38">
        <v>2.0630000000000002</v>
      </c>
      <c r="G3" s="41">
        <v>31945</v>
      </c>
      <c r="H3" s="41">
        <v>331092</v>
      </c>
      <c r="I3" s="38">
        <v>1.8069999999999999</v>
      </c>
      <c r="J3" s="41">
        <v>30890</v>
      </c>
      <c r="K3" s="41">
        <v>334721</v>
      </c>
      <c r="L3" s="38">
        <v>1.8640000000000001</v>
      </c>
      <c r="M3" s="41">
        <v>31211</v>
      </c>
      <c r="N3" s="39">
        <f t="shared" si="0"/>
        <v>18668</v>
      </c>
      <c r="O3" s="38">
        <f t="shared" si="1"/>
        <v>5.577182190540779E-2</v>
      </c>
      <c r="P3" s="38">
        <f t="shared" si="2"/>
        <v>6.899999999999995E-2</v>
      </c>
      <c r="Q3" s="41">
        <v>1882</v>
      </c>
      <c r="R3" s="38">
        <v>6.0299253468328477E-2</v>
      </c>
      <c r="S3" s="3">
        <f t="shared" si="3"/>
        <v>1.9156252520756093E-2</v>
      </c>
    </row>
    <row r="4" spans="1:19" ht="15.75" thickBot="1" x14ac:dyDescent="0.3">
      <c r="A4" s="57" t="s">
        <v>69</v>
      </c>
      <c r="B4" s="41">
        <v>2677910</v>
      </c>
      <c r="C4" s="38">
        <v>1.508</v>
      </c>
      <c r="D4" s="41">
        <v>45207</v>
      </c>
      <c r="E4" s="41">
        <v>2572727</v>
      </c>
      <c r="F4" s="38">
        <v>1.5529999999999999</v>
      </c>
      <c r="G4" s="41">
        <v>43432</v>
      </c>
      <c r="H4" s="41">
        <v>2410004</v>
      </c>
      <c r="I4" s="38">
        <v>1.341</v>
      </c>
      <c r="J4" s="41">
        <v>40408</v>
      </c>
      <c r="K4" s="41">
        <v>2381509</v>
      </c>
      <c r="L4" s="38">
        <v>1.3440000000000001</v>
      </c>
      <c r="M4" s="41">
        <v>39813</v>
      </c>
      <c r="N4" s="39">
        <f t="shared" si="0"/>
        <v>296401</v>
      </c>
      <c r="O4" s="38">
        <f t="shared" si="1"/>
        <v>0.12445932389925883</v>
      </c>
      <c r="P4" s="38">
        <f t="shared" si="2"/>
        <v>0.16399999999999992</v>
      </c>
      <c r="Q4" s="41">
        <v>5394</v>
      </c>
      <c r="R4" s="38">
        <v>0.13548338482405245</v>
      </c>
      <c r="S4" s="3">
        <f t="shared" si="3"/>
        <v>8.02927891517521E-2</v>
      </c>
    </row>
    <row r="5" spans="1:19" ht="15.75" thickBot="1" x14ac:dyDescent="0.3">
      <c r="A5" s="56" t="s">
        <v>43</v>
      </c>
      <c r="B5" s="41">
        <v>24610805</v>
      </c>
      <c r="C5" s="38">
        <v>1.3424</v>
      </c>
      <c r="D5" s="41">
        <v>74300</v>
      </c>
      <c r="E5" s="41">
        <v>24610805</v>
      </c>
      <c r="F5" s="38">
        <v>1.3424</v>
      </c>
      <c r="G5" s="41">
        <v>74300</v>
      </c>
      <c r="H5" s="41">
        <v>20771913</v>
      </c>
      <c r="I5" s="38">
        <v>1.0880000000000001</v>
      </c>
      <c r="J5" s="41">
        <v>63224</v>
      </c>
      <c r="K5" s="41">
        <v>18689795</v>
      </c>
      <c r="L5" s="38">
        <v>1.0748</v>
      </c>
      <c r="M5" s="41">
        <v>57151</v>
      </c>
      <c r="N5" s="39">
        <f t="shared" si="0"/>
        <v>5921010</v>
      </c>
      <c r="O5" s="38">
        <f t="shared" si="1"/>
        <v>0.31680443792989704</v>
      </c>
      <c r="P5" s="38">
        <f t="shared" si="2"/>
        <v>0.26760000000000006</v>
      </c>
      <c r="Q5" s="41">
        <v>17149</v>
      </c>
      <c r="R5" s="38">
        <v>0.30006474077443962</v>
      </c>
      <c r="S5" s="3">
        <f t="shared" si="3"/>
        <v>0.31680443792989704</v>
      </c>
    </row>
    <row r="6" spans="1:19" ht="15.75" thickBot="1" x14ac:dyDescent="0.3">
      <c r="A6" s="57" t="s">
        <v>86</v>
      </c>
      <c r="B6" s="41">
        <v>269232</v>
      </c>
      <c r="C6" s="38">
        <v>1.274</v>
      </c>
      <c r="D6" s="41">
        <v>26143</v>
      </c>
      <c r="E6" s="41">
        <v>270481</v>
      </c>
      <c r="F6" s="38">
        <v>1.3520000000000001</v>
      </c>
      <c r="G6" s="41">
        <v>26265</v>
      </c>
      <c r="H6" s="41">
        <v>249978</v>
      </c>
      <c r="I6" s="38">
        <v>1.1659999999999999</v>
      </c>
      <c r="J6" s="41">
        <v>24279</v>
      </c>
      <c r="K6" s="41">
        <v>249261</v>
      </c>
      <c r="L6" s="38">
        <v>1.2150000000000001</v>
      </c>
      <c r="M6" s="41">
        <v>24255</v>
      </c>
      <c r="N6" s="39">
        <f t="shared" si="0"/>
        <v>19971</v>
      </c>
      <c r="O6" s="38">
        <f t="shared" si="1"/>
        <v>8.0120837194747677E-2</v>
      </c>
      <c r="P6" s="38">
        <f t="shared" si="2"/>
        <v>5.8999999999999941E-2</v>
      </c>
      <c r="Q6" s="41">
        <v>1888</v>
      </c>
      <c r="R6" s="38">
        <v>7.7839620696763548E-2</v>
      </c>
      <c r="S6" s="3">
        <f t="shared" si="3"/>
        <v>8.5131649154901887E-2</v>
      </c>
    </row>
    <row r="7" spans="1:19" ht="15.75" thickBot="1" x14ac:dyDescent="0.3">
      <c r="A7" s="57" t="s">
        <v>55</v>
      </c>
      <c r="B7" s="41">
        <v>1427235</v>
      </c>
      <c r="C7" s="38">
        <v>1.1839999999999999</v>
      </c>
      <c r="D7" s="41">
        <v>30157</v>
      </c>
      <c r="E7" s="41">
        <v>1345783</v>
      </c>
      <c r="F7" s="38">
        <v>1.2</v>
      </c>
      <c r="G7" s="41">
        <v>28393</v>
      </c>
      <c r="H7" s="41">
        <v>1223355</v>
      </c>
      <c r="I7" s="38">
        <v>0.98299999999999998</v>
      </c>
      <c r="J7" s="41">
        <v>25846</v>
      </c>
      <c r="K7" s="41">
        <v>1208861</v>
      </c>
      <c r="L7" s="38">
        <v>1.0049999999999999</v>
      </c>
      <c r="M7" s="41">
        <v>25755</v>
      </c>
      <c r="N7" s="39">
        <f t="shared" si="0"/>
        <v>218374</v>
      </c>
      <c r="O7" s="38">
        <f t="shared" si="1"/>
        <v>0.18064442479325579</v>
      </c>
      <c r="P7" s="38">
        <f t="shared" si="2"/>
        <v>0.17900000000000005</v>
      </c>
      <c r="Q7" s="41">
        <v>4402</v>
      </c>
      <c r="R7" s="38">
        <v>0.17091826829741796</v>
      </c>
      <c r="S7" s="3">
        <f t="shared" si="3"/>
        <v>0.11326529683727078</v>
      </c>
    </row>
    <row r="8" spans="1:19" ht="15.75" thickBot="1" x14ac:dyDescent="0.3">
      <c r="A8" s="57" t="s">
        <v>49</v>
      </c>
      <c r="B8" s="41">
        <v>2813087</v>
      </c>
      <c r="C8" s="38">
        <v>1.129</v>
      </c>
      <c r="D8" s="41">
        <v>41579</v>
      </c>
      <c r="E8" s="41">
        <v>2648147</v>
      </c>
      <c r="F8" s="38">
        <v>1.1459999999999999</v>
      </c>
      <c r="G8" s="41">
        <v>39141</v>
      </c>
      <c r="H8" s="41">
        <v>2374942</v>
      </c>
      <c r="I8" s="38">
        <v>0.97399999999999998</v>
      </c>
      <c r="J8" s="41">
        <v>35192</v>
      </c>
      <c r="K8" s="41">
        <v>2310877</v>
      </c>
      <c r="L8" s="38">
        <v>0.97799999999999998</v>
      </c>
      <c r="M8" s="41">
        <v>34342</v>
      </c>
      <c r="N8" s="39">
        <f t="shared" si="0"/>
        <v>502210</v>
      </c>
      <c r="O8" s="38">
        <f t="shared" si="1"/>
        <v>0.21732441839180536</v>
      </c>
      <c r="P8" s="38">
        <f t="shared" si="2"/>
        <v>0.15100000000000002</v>
      </c>
      <c r="Q8" s="41">
        <v>7237</v>
      </c>
      <c r="R8" s="38">
        <v>0.21073321297536543</v>
      </c>
      <c r="S8" s="3">
        <f t="shared" si="3"/>
        <v>0.14594891896020429</v>
      </c>
    </row>
    <row r="9" spans="1:19" ht="15.75" thickBot="1" x14ac:dyDescent="0.3">
      <c r="A9" s="57" t="s">
        <v>50</v>
      </c>
      <c r="B9" s="41">
        <v>1885855</v>
      </c>
      <c r="C9" s="38">
        <v>1.1206</v>
      </c>
      <c r="D9" s="41">
        <v>49308</v>
      </c>
      <c r="E9" s="41">
        <v>1700168</v>
      </c>
      <c r="F9" s="38">
        <v>1.1776</v>
      </c>
      <c r="G9" s="41">
        <v>44698</v>
      </c>
      <c r="H9" s="41">
        <v>1356275</v>
      </c>
      <c r="I9" s="38">
        <v>0.87160000000000004</v>
      </c>
      <c r="J9" s="41">
        <v>36070</v>
      </c>
      <c r="K9" s="41">
        <v>1298673</v>
      </c>
      <c r="L9" s="38">
        <v>0.88849999999999996</v>
      </c>
      <c r="M9" s="41">
        <v>35038</v>
      </c>
      <c r="N9" s="39">
        <f t="shared" si="0"/>
        <v>587182</v>
      </c>
      <c r="O9" s="38">
        <f t="shared" si="1"/>
        <v>0.45213999213042855</v>
      </c>
      <c r="P9" s="38">
        <f t="shared" si="2"/>
        <v>0.23210000000000008</v>
      </c>
      <c r="Q9" s="41">
        <v>14270</v>
      </c>
      <c r="R9" s="38">
        <v>0.40727210457217877</v>
      </c>
      <c r="S9" s="3">
        <f t="shared" si="3"/>
        <v>0.30915788655034793</v>
      </c>
    </row>
    <row r="10" spans="1:19" ht="15.75" thickBot="1" x14ac:dyDescent="0.3">
      <c r="A10" s="57" t="s">
        <v>62</v>
      </c>
      <c r="B10" s="41">
        <v>548703</v>
      </c>
      <c r="C10" s="38">
        <v>1.0820000000000001</v>
      </c>
      <c r="D10" s="41">
        <v>47487</v>
      </c>
      <c r="E10" s="41">
        <v>515283</v>
      </c>
      <c r="F10" s="38">
        <v>1.1279999999999999</v>
      </c>
      <c r="G10" s="41">
        <v>44595</v>
      </c>
      <c r="H10" s="41">
        <v>467252</v>
      </c>
      <c r="I10" s="38">
        <v>0.97699999999999998</v>
      </c>
      <c r="J10" s="41">
        <v>40552</v>
      </c>
      <c r="K10" s="41">
        <v>459381</v>
      </c>
      <c r="L10" s="38">
        <v>0.998</v>
      </c>
      <c r="M10" s="41">
        <v>40101</v>
      </c>
      <c r="N10" s="39">
        <f t="shared" si="0"/>
        <v>89322</v>
      </c>
      <c r="O10" s="38">
        <f t="shared" si="1"/>
        <v>0.19443990935628597</v>
      </c>
      <c r="P10" s="38">
        <f t="shared" si="2"/>
        <v>8.4000000000000075E-2</v>
      </c>
      <c r="Q10" s="41">
        <v>7386</v>
      </c>
      <c r="R10" s="38">
        <v>0.18418493304406375</v>
      </c>
      <c r="S10" s="3">
        <f t="shared" si="3"/>
        <v>0.12168983915312126</v>
      </c>
    </row>
    <row r="11" spans="1:19" ht="15.75" thickBot="1" x14ac:dyDescent="0.3">
      <c r="A11" s="56" t="s">
        <v>53</v>
      </c>
      <c r="B11" s="41">
        <v>1254309</v>
      </c>
      <c r="C11" s="38">
        <v>0.98680000000000001</v>
      </c>
      <c r="D11" s="41">
        <v>5901</v>
      </c>
      <c r="E11" s="41">
        <v>1254309</v>
      </c>
      <c r="F11" s="38">
        <v>0.98680000000000001</v>
      </c>
      <c r="G11" s="41">
        <v>5901</v>
      </c>
      <c r="H11" s="41">
        <v>1470404</v>
      </c>
      <c r="I11" s="38">
        <v>0.87870000000000004</v>
      </c>
      <c r="J11" s="41">
        <v>6997</v>
      </c>
      <c r="K11" s="41">
        <v>1390787</v>
      </c>
      <c r="L11" s="38">
        <v>0.85640000000000005</v>
      </c>
      <c r="M11" s="41">
        <v>6671</v>
      </c>
      <c r="N11" s="39">
        <f t="shared" si="0"/>
        <v>-136478</v>
      </c>
      <c r="O11" s="38">
        <f t="shared" si="1"/>
        <v>-9.8130051546354694E-2</v>
      </c>
      <c r="P11" s="38">
        <f t="shared" si="2"/>
        <v>0.13039999999999996</v>
      </c>
      <c r="Q11" s="41">
        <v>-770</v>
      </c>
      <c r="R11" s="38">
        <v>-0.11542497376705142</v>
      </c>
      <c r="S11" s="3">
        <f t="shared" si="3"/>
        <v>-9.8130051546354694E-2</v>
      </c>
    </row>
    <row r="12" spans="1:19" ht="15.75" thickBot="1" x14ac:dyDescent="0.3">
      <c r="A12" s="57" t="s">
        <v>48</v>
      </c>
      <c r="B12" s="41">
        <v>2569385</v>
      </c>
      <c r="C12" s="38">
        <v>0.95350000000000001</v>
      </c>
      <c r="D12" s="41">
        <v>38334</v>
      </c>
      <c r="E12" s="41">
        <v>2483966</v>
      </c>
      <c r="F12" s="38">
        <v>1.0261</v>
      </c>
      <c r="G12" s="41">
        <v>37060</v>
      </c>
      <c r="H12" s="41">
        <v>2222695</v>
      </c>
      <c r="I12" s="38">
        <v>0.85399999999999998</v>
      </c>
      <c r="J12" s="41">
        <v>33162</v>
      </c>
      <c r="K12" s="41">
        <v>2053733</v>
      </c>
      <c r="L12" s="38">
        <v>0.85799999999999998</v>
      </c>
      <c r="M12" s="41">
        <v>30815</v>
      </c>
      <c r="N12" s="39">
        <f t="shared" si="0"/>
        <v>515652</v>
      </c>
      <c r="O12" s="38">
        <f t="shared" si="1"/>
        <v>0.25108034978256666</v>
      </c>
      <c r="P12" s="38">
        <f t="shared" si="2"/>
        <v>9.5500000000000029E-2</v>
      </c>
      <c r="Q12" s="41">
        <v>7519</v>
      </c>
      <c r="R12" s="38">
        <v>0.24400454324192764</v>
      </c>
      <c r="S12" s="3">
        <f t="shared" si="3"/>
        <v>0.20948828304360889</v>
      </c>
    </row>
    <row r="13" spans="1:19" ht="15.75" thickBot="1" x14ac:dyDescent="0.3">
      <c r="A13" s="56" t="s">
        <v>68</v>
      </c>
      <c r="B13" s="41">
        <v>2108054</v>
      </c>
      <c r="C13" s="38">
        <v>0.90059999999999996</v>
      </c>
      <c r="D13" s="41">
        <v>1528</v>
      </c>
      <c r="E13" s="41">
        <v>2108054</v>
      </c>
      <c r="F13" s="38">
        <v>0.90059999999999996</v>
      </c>
      <c r="G13" s="41">
        <v>1528</v>
      </c>
      <c r="H13" s="41">
        <v>1899694</v>
      </c>
      <c r="I13" s="38">
        <v>0.75109999999999999</v>
      </c>
      <c r="J13" s="41">
        <v>1390</v>
      </c>
      <c r="K13" s="41">
        <v>1611855</v>
      </c>
      <c r="L13" s="38">
        <v>0.70389999999999997</v>
      </c>
      <c r="M13" s="41">
        <v>1192</v>
      </c>
      <c r="N13" s="39">
        <f t="shared" si="0"/>
        <v>496199</v>
      </c>
      <c r="O13" s="38">
        <f t="shared" si="1"/>
        <v>0.307843447456502</v>
      </c>
      <c r="P13" s="38">
        <f t="shared" si="2"/>
        <v>0.19669999999999999</v>
      </c>
      <c r="Q13" s="41">
        <v>336</v>
      </c>
      <c r="R13" s="38">
        <v>0.28187919463087246</v>
      </c>
      <c r="S13" s="3">
        <f t="shared" si="3"/>
        <v>0.307843447456502</v>
      </c>
    </row>
    <row r="14" spans="1:19" ht="15.75" thickBot="1" x14ac:dyDescent="0.3">
      <c r="A14" s="57" t="s">
        <v>72</v>
      </c>
      <c r="B14" s="41">
        <v>334084</v>
      </c>
      <c r="C14" s="38">
        <v>0.82799999999999996</v>
      </c>
      <c r="D14" s="41">
        <v>37400</v>
      </c>
      <c r="E14" s="41">
        <v>315999</v>
      </c>
      <c r="F14" s="38">
        <v>0.83299999999999996</v>
      </c>
      <c r="G14" s="41">
        <v>35376</v>
      </c>
      <c r="H14" s="41">
        <v>280559</v>
      </c>
      <c r="I14" s="38">
        <v>0.70599999999999996</v>
      </c>
      <c r="J14" s="41">
        <v>31520</v>
      </c>
      <c r="K14" s="41">
        <v>285422</v>
      </c>
      <c r="L14" s="38">
        <v>0.74099999999999999</v>
      </c>
      <c r="M14" s="41">
        <v>32219</v>
      </c>
      <c r="N14" s="39">
        <f t="shared" si="0"/>
        <v>48662</v>
      </c>
      <c r="O14" s="38">
        <f t="shared" si="1"/>
        <v>0.17049141271520765</v>
      </c>
      <c r="P14" s="38">
        <f t="shared" si="2"/>
        <v>8.6999999999999966E-2</v>
      </c>
      <c r="Q14" s="41">
        <v>5181</v>
      </c>
      <c r="R14" s="38">
        <v>0.16080573574598839</v>
      </c>
      <c r="S14" s="3">
        <f t="shared" si="3"/>
        <v>0.10712909306220263</v>
      </c>
    </row>
    <row r="15" spans="1:19" ht="15.75" thickBot="1" x14ac:dyDescent="0.3">
      <c r="A15" s="57" t="s">
        <v>84</v>
      </c>
      <c r="B15" s="41">
        <v>114885</v>
      </c>
      <c r="C15" s="38">
        <v>0.76800000000000002</v>
      </c>
      <c r="D15" s="41">
        <v>11806</v>
      </c>
      <c r="E15" s="41">
        <v>105551</v>
      </c>
      <c r="F15" s="38">
        <v>0.79600000000000004</v>
      </c>
      <c r="G15" s="41">
        <v>10847</v>
      </c>
      <c r="H15" s="41">
        <v>94181</v>
      </c>
      <c r="I15" s="38">
        <v>0.65500000000000003</v>
      </c>
      <c r="J15" s="41">
        <v>9640</v>
      </c>
      <c r="K15" s="41">
        <v>93372</v>
      </c>
      <c r="L15" s="38">
        <v>0.69099999999999995</v>
      </c>
      <c r="M15" s="41">
        <v>9554</v>
      </c>
      <c r="N15" s="39">
        <f t="shared" si="0"/>
        <v>21513</v>
      </c>
      <c r="O15" s="38">
        <f t="shared" si="1"/>
        <v>0.23040097673820845</v>
      </c>
      <c r="P15" s="38">
        <f t="shared" si="2"/>
        <v>7.7000000000000068E-2</v>
      </c>
      <c r="Q15" s="41">
        <v>2252</v>
      </c>
      <c r="R15" s="38">
        <v>0.23571279045426</v>
      </c>
      <c r="S15" s="3">
        <f t="shared" si="3"/>
        <v>0.13043524825429464</v>
      </c>
    </row>
    <row r="16" spans="1:19" ht="15.75" thickBot="1" x14ac:dyDescent="0.3">
      <c r="A16" s="57" t="s">
        <v>183</v>
      </c>
      <c r="B16" s="41">
        <v>38858</v>
      </c>
      <c r="C16" s="38">
        <v>0.747</v>
      </c>
      <c r="D16" s="41">
        <v>18425</v>
      </c>
      <c r="E16" s="41">
        <v>37423</v>
      </c>
      <c r="F16" s="38">
        <v>0.79800000000000004</v>
      </c>
      <c r="G16" s="41">
        <v>17745</v>
      </c>
      <c r="H16" s="41">
        <v>31751</v>
      </c>
      <c r="I16" s="38">
        <v>0.65600000000000003</v>
      </c>
      <c r="J16" s="41">
        <v>15149</v>
      </c>
      <c r="K16" s="41">
        <v>32245</v>
      </c>
      <c r="L16" s="38">
        <v>0.70299999999999996</v>
      </c>
      <c r="M16" s="41">
        <v>15496</v>
      </c>
      <c r="N16" s="39">
        <f t="shared" si="0"/>
        <v>6613</v>
      </c>
      <c r="O16" s="38">
        <f t="shared" si="1"/>
        <v>0.20508605985424097</v>
      </c>
      <c r="P16" s="38">
        <f t="shared" si="2"/>
        <v>4.4000000000000039E-2</v>
      </c>
      <c r="Q16" s="41">
        <v>2929</v>
      </c>
      <c r="R16" s="38">
        <v>0.18901652039235931</v>
      </c>
      <c r="S16" s="3">
        <f t="shared" si="3"/>
        <v>0.16058303612963251</v>
      </c>
    </row>
    <row r="17" spans="1:19" ht="15.75" thickBot="1" x14ac:dyDescent="0.3">
      <c r="A17" s="57" t="s">
        <v>47</v>
      </c>
      <c r="B17" s="41">
        <v>2475776</v>
      </c>
      <c r="C17" s="38">
        <v>0.69299999999999995</v>
      </c>
      <c r="D17" s="41">
        <v>29773</v>
      </c>
      <c r="E17" s="41">
        <v>2314090</v>
      </c>
      <c r="F17" s="38">
        <v>0.68700000000000006</v>
      </c>
      <c r="G17" s="41">
        <v>27829</v>
      </c>
      <c r="H17" s="41">
        <v>2045744</v>
      </c>
      <c r="I17" s="38">
        <v>0.58899999999999997</v>
      </c>
      <c r="J17" s="41">
        <v>24598</v>
      </c>
      <c r="K17" s="41">
        <v>2062629</v>
      </c>
      <c r="L17" s="38">
        <v>0.61199999999999999</v>
      </c>
      <c r="M17" s="41">
        <v>24845</v>
      </c>
      <c r="N17" s="39">
        <f t="shared" si="0"/>
        <v>413147</v>
      </c>
      <c r="O17" s="38">
        <f t="shared" si="1"/>
        <v>0.20030116904203324</v>
      </c>
      <c r="P17" s="38">
        <f t="shared" si="2"/>
        <v>8.0999999999999961E-2</v>
      </c>
      <c r="Q17" s="41">
        <v>4928</v>
      </c>
      <c r="R17" s="38">
        <v>0.19834976856510364</v>
      </c>
      <c r="S17" s="3">
        <f t="shared" si="3"/>
        <v>0.12191285975325665</v>
      </c>
    </row>
    <row r="18" spans="1:19" ht="15.75" thickBot="1" x14ac:dyDescent="0.3">
      <c r="A18" s="57" t="s">
        <v>73</v>
      </c>
      <c r="B18" s="41">
        <v>244276</v>
      </c>
      <c r="C18" s="38">
        <v>0.69130000000000003</v>
      </c>
      <c r="D18" s="41">
        <v>4062</v>
      </c>
      <c r="E18" s="41">
        <v>204294</v>
      </c>
      <c r="F18" s="38">
        <v>0.69430000000000003</v>
      </c>
      <c r="G18" s="41">
        <v>3426</v>
      </c>
      <c r="H18" s="41">
        <v>195069</v>
      </c>
      <c r="I18" s="38">
        <v>0.56299999999999994</v>
      </c>
      <c r="J18" s="41">
        <v>3319</v>
      </c>
      <c r="K18" s="41">
        <v>176861</v>
      </c>
      <c r="L18" s="38">
        <v>0.51590000000000003</v>
      </c>
      <c r="M18" s="41">
        <v>3053</v>
      </c>
      <c r="N18" s="39">
        <f t="shared" si="0"/>
        <v>67415</v>
      </c>
      <c r="O18" s="38">
        <f t="shared" si="1"/>
        <v>0.38117504707086358</v>
      </c>
      <c r="P18" s="38">
        <f t="shared" si="2"/>
        <v>0.1754</v>
      </c>
      <c r="Q18" s="41">
        <v>1009</v>
      </c>
      <c r="R18" s="38">
        <v>0.33049459547985588</v>
      </c>
      <c r="S18" s="3">
        <f t="shared" si="3"/>
        <v>0.1551105105139064</v>
      </c>
    </row>
    <row r="19" spans="1:19" ht="15.75" thickBot="1" x14ac:dyDescent="0.3">
      <c r="A19" s="56" t="s">
        <v>44</v>
      </c>
      <c r="B19" s="41">
        <v>8876399</v>
      </c>
      <c r="C19" s="38">
        <v>0.68059999999999998</v>
      </c>
      <c r="D19" s="41">
        <v>6286</v>
      </c>
      <c r="E19" s="41">
        <v>8876399</v>
      </c>
      <c r="F19" s="38">
        <v>0.68059999999999998</v>
      </c>
      <c r="G19" s="41">
        <v>6286</v>
      </c>
      <c r="H19" s="41">
        <v>7333163</v>
      </c>
      <c r="I19" s="38">
        <v>0.57240000000000002</v>
      </c>
      <c r="J19" s="41">
        <v>5201</v>
      </c>
      <c r="K19" s="41">
        <v>6313956</v>
      </c>
      <c r="L19" s="38">
        <v>0.53849999999999998</v>
      </c>
      <c r="M19" s="41">
        <v>4493</v>
      </c>
      <c r="N19" s="39">
        <f t="shared" si="0"/>
        <v>2562443</v>
      </c>
      <c r="O19" s="38">
        <f t="shared" si="1"/>
        <v>0.40583795642541698</v>
      </c>
      <c r="P19" s="38">
        <f t="shared" si="2"/>
        <v>0.1421</v>
      </c>
      <c r="Q19" s="41">
        <v>1793</v>
      </c>
      <c r="R19" s="38">
        <v>0.39906521255285998</v>
      </c>
      <c r="S19" s="3">
        <f t="shared" si="3"/>
        <v>0.40583795642541698</v>
      </c>
    </row>
    <row r="20" spans="1:19" ht="15.75" thickBot="1" x14ac:dyDescent="0.3">
      <c r="A20" s="57" t="s">
        <v>82</v>
      </c>
      <c r="B20" s="41">
        <v>166411</v>
      </c>
      <c r="C20" s="38">
        <v>0.65800000000000003</v>
      </c>
      <c r="D20" s="41">
        <v>30072</v>
      </c>
      <c r="E20" s="41">
        <v>164182</v>
      </c>
      <c r="F20" s="38">
        <v>0.69</v>
      </c>
      <c r="G20" s="41">
        <v>29669</v>
      </c>
      <c r="H20" s="41">
        <v>142938</v>
      </c>
      <c r="I20" s="38">
        <v>0.59599999999999997</v>
      </c>
      <c r="J20" s="41">
        <v>25870</v>
      </c>
      <c r="K20" s="41">
        <v>139564</v>
      </c>
      <c r="L20" s="38">
        <v>0.59799999999999998</v>
      </c>
      <c r="M20" s="41">
        <v>25293</v>
      </c>
      <c r="N20" s="39">
        <f t="shared" si="0"/>
        <v>26847</v>
      </c>
      <c r="O20" s="38">
        <f t="shared" si="1"/>
        <v>0.19236336017884267</v>
      </c>
      <c r="P20" s="38">
        <f t="shared" si="2"/>
        <v>6.0000000000000053E-2</v>
      </c>
      <c r="Q20" s="41">
        <v>4779</v>
      </c>
      <c r="R20" s="38">
        <v>0.18894555805954216</v>
      </c>
      <c r="S20" s="3">
        <f t="shared" si="3"/>
        <v>0.17639219282909632</v>
      </c>
    </row>
    <row r="21" spans="1:19" ht="15.75" thickBot="1" x14ac:dyDescent="0.3">
      <c r="A21" s="57" t="s">
        <v>81</v>
      </c>
      <c r="B21" s="41">
        <v>61259</v>
      </c>
      <c r="C21" s="38">
        <v>0.63100000000000001</v>
      </c>
      <c r="D21" s="41">
        <v>11220</v>
      </c>
      <c r="E21" s="41">
        <v>55012</v>
      </c>
      <c r="F21" s="38">
        <v>0.59699999999999998</v>
      </c>
      <c r="G21" s="41">
        <v>10076</v>
      </c>
      <c r="H21" s="41">
        <v>45277</v>
      </c>
      <c r="I21" s="38">
        <v>0.48099999999999998</v>
      </c>
      <c r="J21" s="41">
        <v>8296</v>
      </c>
      <c r="K21" s="41">
        <v>44384</v>
      </c>
      <c r="L21" s="38">
        <v>0.496</v>
      </c>
      <c r="M21" s="41">
        <v>8143</v>
      </c>
      <c r="N21" s="39">
        <f t="shared" si="0"/>
        <v>16875</v>
      </c>
      <c r="O21" s="38">
        <f t="shared" si="1"/>
        <v>0.38020457822638787</v>
      </c>
      <c r="P21" s="38">
        <f t="shared" si="2"/>
        <v>0.13500000000000001</v>
      </c>
      <c r="Q21" s="41">
        <v>3077</v>
      </c>
      <c r="R21" s="38">
        <v>0.37787056367432148</v>
      </c>
      <c r="S21" s="3">
        <f t="shared" si="3"/>
        <v>0.23945565969718818</v>
      </c>
    </row>
    <row r="22" spans="1:19" ht="15.75" thickBot="1" x14ac:dyDescent="0.3">
      <c r="A22" s="56" t="s">
        <v>52</v>
      </c>
      <c r="B22" s="41">
        <v>688738</v>
      </c>
      <c r="C22" s="38">
        <v>0.57830000000000004</v>
      </c>
      <c r="D22" s="41">
        <v>26816</v>
      </c>
      <c r="E22" s="41">
        <v>688738</v>
      </c>
      <c r="F22" s="38">
        <v>0.57830000000000004</v>
      </c>
      <c r="G22" s="41">
        <v>26816</v>
      </c>
      <c r="H22" s="41">
        <v>579655</v>
      </c>
      <c r="I22" s="38">
        <v>0.46800000000000003</v>
      </c>
      <c r="J22" s="41">
        <v>22680</v>
      </c>
      <c r="K22" s="41">
        <v>501338</v>
      </c>
      <c r="L22" s="38">
        <v>0.41760000000000003</v>
      </c>
      <c r="M22" s="41">
        <v>19917</v>
      </c>
      <c r="N22" s="39">
        <f t="shared" si="0"/>
        <v>187400</v>
      </c>
      <c r="O22" s="38">
        <f t="shared" si="1"/>
        <v>0.37379971197076622</v>
      </c>
      <c r="P22" s="38">
        <f t="shared" si="2"/>
        <v>0.16070000000000001</v>
      </c>
      <c r="Q22" s="41">
        <v>6899</v>
      </c>
      <c r="R22" s="38">
        <v>0.34638750815885927</v>
      </c>
      <c r="S22" s="3">
        <f t="shared" si="3"/>
        <v>0.37379971197076622</v>
      </c>
    </row>
    <row r="23" spans="1:19" ht="15.75" thickBot="1" x14ac:dyDescent="0.3">
      <c r="A23" s="57" t="s">
        <v>56</v>
      </c>
      <c r="B23" s="41">
        <v>630793</v>
      </c>
      <c r="C23" s="38">
        <v>0.57630000000000003</v>
      </c>
      <c r="D23" s="41">
        <v>4936</v>
      </c>
      <c r="E23" s="41">
        <v>575181</v>
      </c>
      <c r="F23" s="38">
        <v>0.60299999999999998</v>
      </c>
      <c r="G23" s="41">
        <v>4501</v>
      </c>
      <c r="H23" s="41">
        <v>604629</v>
      </c>
      <c r="I23" s="38">
        <v>0.53320000000000001</v>
      </c>
      <c r="J23" s="41">
        <v>4777</v>
      </c>
      <c r="K23" s="41">
        <v>555576</v>
      </c>
      <c r="L23" s="38">
        <v>0.53649999999999998</v>
      </c>
      <c r="M23" s="41">
        <v>4433</v>
      </c>
      <c r="N23" s="39">
        <f t="shared" si="0"/>
        <v>75217</v>
      </c>
      <c r="O23" s="38">
        <f t="shared" si="1"/>
        <v>0.13538561780926461</v>
      </c>
      <c r="P23" s="38">
        <f t="shared" si="2"/>
        <v>3.9800000000000058E-2</v>
      </c>
      <c r="Q23" s="41">
        <v>503</v>
      </c>
      <c r="R23" s="38">
        <v>0.11346717798330702</v>
      </c>
      <c r="S23" s="3">
        <f t="shared" si="3"/>
        <v>3.5287701412588017E-2</v>
      </c>
    </row>
    <row r="24" spans="1:19" ht="15.75" thickBot="1" x14ac:dyDescent="0.3">
      <c r="A24" s="57" t="s">
        <v>64</v>
      </c>
      <c r="B24" s="41">
        <v>235851</v>
      </c>
      <c r="C24" s="38">
        <v>0.56000000000000005</v>
      </c>
      <c r="D24" s="41">
        <v>47111</v>
      </c>
      <c r="E24" s="41">
        <v>217879</v>
      </c>
      <c r="F24" s="38">
        <v>0.58399999999999996</v>
      </c>
      <c r="G24" s="41">
        <v>43521</v>
      </c>
      <c r="H24" s="41">
        <v>203986</v>
      </c>
      <c r="I24" s="38">
        <v>0.57199999999999995</v>
      </c>
      <c r="J24" s="41">
        <v>41089</v>
      </c>
      <c r="K24" s="41">
        <v>205851</v>
      </c>
      <c r="L24" s="38">
        <v>0.63100000000000001</v>
      </c>
      <c r="M24" s="41">
        <v>41974</v>
      </c>
      <c r="N24" s="39">
        <f t="shared" si="0"/>
        <v>30000</v>
      </c>
      <c r="O24" s="38">
        <f t="shared" si="1"/>
        <v>0.1457364792981331</v>
      </c>
      <c r="P24" s="38">
        <f t="shared" si="2"/>
        <v>-7.0999999999999952E-2</v>
      </c>
      <c r="Q24" s="41">
        <v>5137</v>
      </c>
      <c r="R24" s="38">
        <v>0.12238528612950875</v>
      </c>
      <c r="S24" s="3">
        <f t="shared" si="3"/>
        <v>5.843061243326484E-2</v>
      </c>
    </row>
    <row r="25" spans="1:19" ht="15.75" thickBot="1" x14ac:dyDescent="0.3">
      <c r="A25" s="57" t="s">
        <v>71</v>
      </c>
      <c r="B25" s="41">
        <v>306836</v>
      </c>
      <c r="C25" s="38">
        <v>0.53800000000000003</v>
      </c>
      <c r="D25" s="41">
        <v>8109</v>
      </c>
      <c r="E25" s="41">
        <v>293124</v>
      </c>
      <c r="F25" s="38">
        <v>0.57099999999999995</v>
      </c>
      <c r="G25" s="41">
        <v>7746</v>
      </c>
      <c r="H25" s="41">
        <v>245693</v>
      </c>
      <c r="I25" s="38">
        <v>0.45600000000000002</v>
      </c>
      <c r="J25" s="41">
        <v>6473</v>
      </c>
      <c r="K25" s="41">
        <v>240786</v>
      </c>
      <c r="L25" s="38">
        <v>0.48799999999999999</v>
      </c>
      <c r="M25" s="41">
        <v>6341</v>
      </c>
      <c r="N25" s="39">
        <f t="shared" si="0"/>
        <v>66050</v>
      </c>
      <c r="O25" s="38">
        <f t="shared" si="1"/>
        <v>0.27430996818751918</v>
      </c>
      <c r="P25" s="38">
        <f t="shared" si="2"/>
        <v>5.0000000000000044E-2</v>
      </c>
      <c r="Q25" s="41">
        <v>1768</v>
      </c>
      <c r="R25" s="38">
        <v>0.27882037533512066</v>
      </c>
      <c r="S25" s="3">
        <f t="shared" si="3"/>
        <v>0.21736313573048266</v>
      </c>
    </row>
    <row r="26" spans="1:19" ht="15.75" thickBot="1" x14ac:dyDescent="0.3">
      <c r="A26" s="57" t="s">
        <v>57</v>
      </c>
      <c r="B26" s="41">
        <v>448110</v>
      </c>
      <c r="C26" s="38">
        <v>0.52100000000000002</v>
      </c>
      <c r="D26" s="41">
        <v>25642</v>
      </c>
      <c r="E26" s="41">
        <v>434795</v>
      </c>
      <c r="F26" s="38">
        <v>0.54300000000000004</v>
      </c>
      <c r="G26" s="41">
        <v>24880</v>
      </c>
      <c r="H26" s="41">
        <v>394569</v>
      </c>
      <c r="I26" s="38">
        <v>0.48499999999999999</v>
      </c>
      <c r="J26" s="41">
        <v>22667</v>
      </c>
      <c r="K26" s="41">
        <v>405727</v>
      </c>
      <c r="L26" s="38">
        <v>0.52400000000000002</v>
      </c>
      <c r="M26" s="41">
        <v>23477</v>
      </c>
      <c r="N26" s="39">
        <f t="shared" si="0"/>
        <v>42383</v>
      </c>
      <c r="O26" s="38">
        <f t="shared" si="1"/>
        <v>0.10446186721613301</v>
      </c>
      <c r="P26" s="38">
        <f t="shared" si="2"/>
        <v>-3.0000000000000027E-3</v>
      </c>
      <c r="Q26" s="41">
        <v>2165</v>
      </c>
      <c r="R26" s="38">
        <v>9.2217915406568124E-2</v>
      </c>
      <c r="S26" s="3">
        <f t="shared" si="3"/>
        <v>7.1644233684226094E-2</v>
      </c>
    </row>
    <row r="27" spans="1:19" ht="15.75" thickBot="1" x14ac:dyDescent="0.3">
      <c r="A27" s="57" t="s">
        <v>66</v>
      </c>
      <c r="B27" s="41">
        <v>196180</v>
      </c>
      <c r="C27" s="38">
        <v>0.48099999999999998</v>
      </c>
      <c r="D27" s="41">
        <v>36388</v>
      </c>
      <c r="E27" s="41">
        <v>148747</v>
      </c>
      <c r="F27" s="38">
        <v>0.46800000000000003</v>
      </c>
      <c r="G27" s="41">
        <v>27590</v>
      </c>
      <c r="H27" s="41">
        <v>148082</v>
      </c>
      <c r="I27" s="38">
        <v>0.40939999999999999</v>
      </c>
      <c r="J27" s="41">
        <v>27588</v>
      </c>
      <c r="K27" s="41">
        <v>146817</v>
      </c>
      <c r="L27" s="38">
        <v>0.39660000000000001</v>
      </c>
      <c r="M27" s="41">
        <v>27555</v>
      </c>
      <c r="N27" s="39">
        <f t="shared" si="0"/>
        <v>49363</v>
      </c>
      <c r="O27" s="38">
        <f t="shared" si="1"/>
        <v>0.33622128227657561</v>
      </c>
      <c r="P27" s="38">
        <f t="shared" si="2"/>
        <v>8.4399999999999975E-2</v>
      </c>
      <c r="Q27" s="41">
        <v>8833</v>
      </c>
      <c r="R27" s="38">
        <v>0.32055888223552892</v>
      </c>
      <c r="S27" s="3">
        <f t="shared" si="3"/>
        <v>1.3145616652022586E-2</v>
      </c>
    </row>
    <row r="28" spans="1:19" ht="15.75" thickBot="1" x14ac:dyDescent="0.3">
      <c r="A28" s="57" t="s">
        <v>184</v>
      </c>
      <c r="B28" s="41">
        <v>14740</v>
      </c>
      <c r="C28" s="38">
        <v>0.44800000000000001</v>
      </c>
      <c r="D28" s="41">
        <v>7786</v>
      </c>
      <c r="E28" s="41">
        <v>12754</v>
      </c>
      <c r="F28" s="38">
        <v>0.433</v>
      </c>
      <c r="G28" s="41">
        <v>6737</v>
      </c>
      <c r="H28" s="41">
        <v>11247</v>
      </c>
      <c r="I28" s="38">
        <v>0.36699999999999999</v>
      </c>
      <c r="J28" s="41">
        <v>5895</v>
      </c>
      <c r="K28" s="41">
        <v>10816</v>
      </c>
      <c r="L28" s="38">
        <v>0.371</v>
      </c>
      <c r="M28" s="41">
        <v>5633</v>
      </c>
      <c r="N28" s="39">
        <f t="shared" si="0"/>
        <v>3924</v>
      </c>
      <c r="O28" s="38">
        <f t="shared" si="1"/>
        <v>0.36279585798816566</v>
      </c>
      <c r="P28" s="38">
        <f t="shared" si="2"/>
        <v>7.7000000000000013E-2</v>
      </c>
      <c r="Q28" s="41">
        <v>2153</v>
      </c>
      <c r="R28" s="38">
        <v>0.38221196520504169</v>
      </c>
      <c r="S28" s="3">
        <f t="shared" si="3"/>
        <v>0.17917899408284024</v>
      </c>
    </row>
    <row r="29" spans="1:19" ht="15.75" thickBot="1" x14ac:dyDescent="0.3">
      <c r="A29" s="57" t="s">
        <v>88</v>
      </c>
      <c r="B29" s="41">
        <v>24536</v>
      </c>
      <c r="C29" s="38">
        <v>0.443</v>
      </c>
      <c r="D29" s="41">
        <v>8776</v>
      </c>
      <c r="E29" s="41">
        <v>23062</v>
      </c>
      <c r="F29" s="38">
        <v>0.46600000000000003</v>
      </c>
      <c r="G29" s="41">
        <v>8249</v>
      </c>
      <c r="H29" s="41">
        <v>17526</v>
      </c>
      <c r="I29" s="38">
        <v>0.35899999999999999</v>
      </c>
      <c r="J29" s="41">
        <v>6272</v>
      </c>
      <c r="K29" s="41">
        <v>15322</v>
      </c>
      <c r="L29" s="38">
        <v>0.33700000000000002</v>
      </c>
      <c r="M29" s="41">
        <v>5483</v>
      </c>
      <c r="N29" s="39">
        <f t="shared" si="0"/>
        <v>9214</v>
      </c>
      <c r="O29" s="38">
        <f t="shared" si="1"/>
        <v>0.60135752512726803</v>
      </c>
      <c r="P29" s="38">
        <f t="shared" si="2"/>
        <v>0.10599999999999998</v>
      </c>
      <c r="Q29" s="41">
        <v>3293</v>
      </c>
      <c r="R29" s="38">
        <v>0.60058362210468719</v>
      </c>
      <c r="S29" s="3">
        <f t="shared" si="3"/>
        <v>0.50515598485837354</v>
      </c>
    </row>
    <row r="30" spans="1:19" ht="15.75" thickBot="1" x14ac:dyDescent="0.3">
      <c r="A30" s="57" t="s">
        <v>87</v>
      </c>
      <c r="B30" s="41">
        <v>429427</v>
      </c>
      <c r="C30" s="38">
        <v>0.42830000000000001</v>
      </c>
      <c r="D30" s="41">
        <v>1577</v>
      </c>
      <c r="E30" s="41">
        <v>369791</v>
      </c>
      <c r="F30" s="38">
        <v>0.39760000000000001</v>
      </c>
      <c r="G30" s="41">
        <v>1369</v>
      </c>
      <c r="H30" s="41">
        <v>305796</v>
      </c>
      <c r="I30" s="38">
        <v>0.30559999999999998</v>
      </c>
      <c r="J30" s="41">
        <v>1146</v>
      </c>
      <c r="K30" s="41">
        <v>268737</v>
      </c>
      <c r="L30" s="38">
        <v>0.30420000000000003</v>
      </c>
      <c r="M30" s="41">
        <v>1017</v>
      </c>
      <c r="N30" s="39">
        <f t="shared" si="0"/>
        <v>160690</v>
      </c>
      <c r="O30" s="38">
        <f t="shared" si="1"/>
        <v>0.59794520293074638</v>
      </c>
      <c r="P30" s="38">
        <f t="shared" si="2"/>
        <v>0.12409999999999999</v>
      </c>
      <c r="Q30" s="41">
        <v>560</v>
      </c>
      <c r="R30" s="38">
        <v>0.5506391347099312</v>
      </c>
      <c r="S30" s="3">
        <f t="shared" si="3"/>
        <v>0.37603307322772822</v>
      </c>
    </row>
    <row r="31" spans="1:19" ht="15.75" thickBot="1" x14ac:dyDescent="0.3">
      <c r="A31" s="56" t="s">
        <v>70</v>
      </c>
      <c r="B31" s="41">
        <v>621430</v>
      </c>
      <c r="C31" s="38">
        <v>0.42130000000000001</v>
      </c>
      <c r="D31" s="41">
        <v>12018</v>
      </c>
      <c r="E31" s="41">
        <v>621430</v>
      </c>
      <c r="F31" s="38">
        <v>0.42130000000000001</v>
      </c>
      <c r="G31" s="41">
        <v>12018</v>
      </c>
      <c r="H31" s="41">
        <v>621430</v>
      </c>
      <c r="I31" s="38">
        <v>0.42130000000000001</v>
      </c>
      <c r="J31" s="41">
        <v>12018</v>
      </c>
      <c r="K31" s="41">
        <v>584993</v>
      </c>
      <c r="L31" s="38">
        <v>0.4002</v>
      </c>
      <c r="M31" s="41">
        <v>11336</v>
      </c>
      <c r="N31" s="39">
        <f t="shared" si="0"/>
        <v>36437</v>
      </c>
      <c r="O31" s="38">
        <f t="shared" si="1"/>
        <v>6.2286215390611514E-2</v>
      </c>
      <c r="P31" s="38">
        <f t="shared" si="2"/>
        <v>2.1100000000000008E-2</v>
      </c>
      <c r="Q31" s="41">
        <v>682</v>
      </c>
      <c r="R31" s="38">
        <v>6.0162314749470716E-2</v>
      </c>
      <c r="S31" s="3">
        <f t="shared" si="3"/>
        <v>6.2286215390611514E-2</v>
      </c>
    </row>
    <row r="32" spans="1:19" ht="15.75" thickBot="1" x14ac:dyDescent="0.3">
      <c r="A32" s="57" t="s">
        <v>80</v>
      </c>
      <c r="B32" s="41">
        <v>103250</v>
      </c>
      <c r="C32" s="38">
        <v>0.41899999999999998</v>
      </c>
      <c r="D32" s="41">
        <v>9648</v>
      </c>
      <c r="E32" s="41">
        <v>81902</v>
      </c>
      <c r="F32" s="38">
        <v>0.377</v>
      </c>
      <c r="G32" s="41">
        <v>7653</v>
      </c>
      <c r="H32" s="41">
        <v>68493</v>
      </c>
      <c r="I32" s="38">
        <v>0.30099999999999999</v>
      </c>
      <c r="J32" s="41">
        <v>6405</v>
      </c>
      <c r="K32" s="41">
        <v>67431</v>
      </c>
      <c r="L32" s="38">
        <v>0.32100000000000001</v>
      </c>
      <c r="M32" s="41">
        <v>6332</v>
      </c>
      <c r="N32" s="39">
        <f t="shared" si="0"/>
        <v>35819</v>
      </c>
      <c r="O32" s="38">
        <f t="shared" si="1"/>
        <v>0.53119485103290776</v>
      </c>
      <c r="P32" s="38">
        <f t="shared" si="2"/>
        <v>9.7999999999999976E-2</v>
      </c>
      <c r="Q32" s="41">
        <v>3316</v>
      </c>
      <c r="R32" s="38">
        <v>0.523689197725837</v>
      </c>
      <c r="S32" s="3">
        <f t="shared" si="3"/>
        <v>0.21460455873411338</v>
      </c>
    </row>
    <row r="33" spans="1:19" ht="15.75" thickBot="1" x14ac:dyDescent="0.3">
      <c r="A33" s="57" t="s">
        <v>60</v>
      </c>
      <c r="B33" s="41">
        <v>284046</v>
      </c>
      <c r="C33" s="38">
        <v>0.41649999999999998</v>
      </c>
      <c r="D33" s="41">
        <v>3354</v>
      </c>
      <c r="E33" s="41">
        <v>249639</v>
      </c>
      <c r="F33" s="38">
        <v>0.3952</v>
      </c>
      <c r="G33" s="41">
        <v>2986</v>
      </c>
      <c r="H33" s="41">
        <v>221901</v>
      </c>
      <c r="I33" s="38">
        <v>0.3266</v>
      </c>
      <c r="J33" s="41">
        <v>2669</v>
      </c>
      <c r="K33" s="41">
        <v>199274</v>
      </c>
      <c r="L33" s="38">
        <v>0.30170000000000002</v>
      </c>
      <c r="M33" s="41">
        <v>2430</v>
      </c>
      <c r="N33" s="39">
        <f t="shared" si="0"/>
        <v>84772</v>
      </c>
      <c r="O33" s="38">
        <f t="shared" si="1"/>
        <v>0.42540421730883105</v>
      </c>
      <c r="P33" s="38">
        <f t="shared" si="2"/>
        <v>0.11479999999999996</v>
      </c>
      <c r="Q33" s="41">
        <v>924</v>
      </c>
      <c r="R33" s="38">
        <v>0.38024691358024693</v>
      </c>
      <c r="S33" s="3">
        <f t="shared" si="3"/>
        <v>0.25274245511205679</v>
      </c>
    </row>
    <row r="34" spans="1:19" ht="15.75" thickBot="1" x14ac:dyDescent="0.3">
      <c r="A34" s="57" t="s">
        <v>74</v>
      </c>
      <c r="B34" s="41">
        <v>123351</v>
      </c>
      <c r="C34" s="38">
        <v>0.36699999999999999</v>
      </c>
      <c r="D34" s="41">
        <v>21122</v>
      </c>
      <c r="E34" s="41">
        <v>131813</v>
      </c>
      <c r="F34" s="38">
        <v>0.42099999999999999</v>
      </c>
      <c r="G34" s="41">
        <v>22570</v>
      </c>
      <c r="H34" s="41">
        <v>104141</v>
      </c>
      <c r="I34" s="38">
        <v>0.33600000000000002</v>
      </c>
      <c r="J34" s="41">
        <v>17885</v>
      </c>
      <c r="K34" s="41">
        <v>102597</v>
      </c>
      <c r="L34" s="38">
        <v>0.34</v>
      </c>
      <c r="M34" s="41">
        <v>17671</v>
      </c>
      <c r="N34" s="39">
        <f t="shared" si="0"/>
        <v>20754</v>
      </c>
      <c r="O34" s="38">
        <f t="shared" si="1"/>
        <v>0.20228661656773589</v>
      </c>
      <c r="P34" s="38">
        <f t="shared" si="2"/>
        <v>2.6999999999999968E-2</v>
      </c>
      <c r="Q34" s="41">
        <v>3451</v>
      </c>
      <c r="R34" s="38">
        <v>0.19529172089864749</v>
      </c>
      <c r="S34" s="3">
        <f t="shared" si="3"/>
        <v>0.28476466173474857</v>
      </c>
    </row>
    <row r="35" spans="1:19" ht="15.75" thickBot="1" x14ac:dyDescent="0.3">
      <c r="A35" s="57" t="s">
        <v>61</v>
      </c>
      <c r="B35" s="41">
        <v>192567</v>
      </c>
      <c r="C35" s="38">
        <v>0.36699999999999999</v>
      </c>
      <c r="D35" s="41">
        <v>18553</v>
      </c>
      <c r="E35" s="41">
        <v>197010</v>
      </c>
      <c r="F35" s="38">
        <v>0.39600000000000002</v>
      </c>
      <c r="G35" s="41">
        <v>18981</v>
      </c>
      <c r="H35" s="41">
        <v>168684</v>
      </c>
      <c r="I35" s="38">
        <v>0.34899999999999998</v>
      </c>
      <c r="J35" s="41">
        <v>16333</v>
      </c>
      <c r="K35" s="41">
        <v>183197</v>
      </c>
      <c r="L35" s="38">
        <v>0.38900000000000001</v>
      </c>
      <c r="M35" s="41">
        <v>17908</v>
      </c>
      <c r="N35" s="39">
        <f t="shared" si="0"/>
        <v>9370</v>
      </c>
      <c r="O35" s="38">
        <f t="shared" si="1"/>
        <v>5.1147125771710232E-2</v>
      </c>
      <c r="P35" s="38">
        <f t="shared" si="2"/>
        <v>-2.200000000000002E-2</v>
      </c>
      <c r="Q35" s="41">
        <v>645</v>
      </c>
      <c r="R35" s="38">
        <v>3.6017422381058747E-2</v>
      </c>
      <c r="S35" s="3">
        <f t="shared" si="3"/>
        <v>7.5399706327068675E-2</v>
      </c>
    </row>
    <row r="36" spans="1:19" ht="15.75" thickBot="1" x14ac:dyDescent="0.3">
      <c r="A36" s="57" t="s">
        <v>85</v>
      </c>
      <c r="B36" s="41">
        <v>17856</v>
      </c>
      <c r="C36" s="38">
        <v>0.24399999999999999</v>
      </c>
      <c r="D36" s="41">
        <v>28131</v>
      </c>
      <c r="E36" s="41">
        <v>15895</v>
      </c>
      <c r="F36" s="38">
        <v>0.248</v>
      </c>
      <c r="G36" s="41">
        <v>25042</v>
      </c>
      <c r="H36" s="41">
        <v>13978</v>
      </c>
      <c r="I36" s="38">
        <v>0.223</v>
      </c>
      <c r="J36" s="41">
        <v>22326</v>
      </c>
      <c r="K36" s="41">
        <v>12583</v>
      </c>
      <c r="L36" s="38">
        <v>0.20799999999999999</v>
      </c>
      <c r="M36" s="41">
        <v>20497</v>
      </c>
      <c r="N36" s="39">
        <f t="shared" si="0"/>
        <v>5273</v>
      </c>
      <c r="O36" s="38">
        <f t="shared" si="1"/>
        <v>0.41905745847572123</v>
      </c>
      <c r="P36" s="38">
        <f t="shared" si="2"/>
        <v>3.6000000000000004E-2</v>
      </c>
      <c r="Q36" s="41">
        <v>7634</v>
      </c>
      <c r="R36" s="38">
        <v>0.37244474801190419</v>
      </c>
      <c r="S36" s="3">
        <f t="shared" si="3"/>
        <v>0.26321227052372248</v>
      </c>
    </row>
    <row r="37" spans="1:19" ht="15.75" thickBot="1" x14ac:dyDescent="0.3">
      <c r="A37" s="57" t="s">
        <v>185</v>
      </c>
      <c r="B37" s="41">
        <v>5535</v>
      </c>
      <c r="C37" s="38">
        <v>0.18099999999999999</v>
      </c>
      <c r="D37" s="41">
        <v>4161</v>
      </c>
      <c r="E37" s="41">
        <v>5098</v>
      </c>
      <c r="F37" s="38">
        <v>0.19</v>
      </c>
      <c r="G37" s="41">
        <v>3833</v>
      </c>
      <c r="H37" s="41">
        <v>2373</v>
      </c>
      <c r="I37" s="38">
        <v>8.5999999999999993E-2</v>
      </c>
      <c r="J37" s="41">
        <v>1786</v>
      </c>
      <c r="K37" s="41">
        <v>2127</v>
      </c>
      <c r="L37" s="38">
        <v>8.2000000000000003E-2</v>
      </c>
      <c r="M37" s="41">
        <v>1606</v>
      </c>
      <c r="N37" s="39">
        <f t="shared" si="0"/>
        <v>3408</v>
      </c>
      <c r="O37" s="38">
        <f t="shared" si="1"/>
        <v>1.6022566995768688</v>
      </c>
      <c r="P37" s="38">
        <f t="shared" si="2"/>
        <v>9.8999999999999991E-2</v>
      </c>
      <c r="Q37" s="41">
        <v>2555</v>
      </c>
      <c r="R37" s="38">
        <v>1.5909090909090908</v>
      </c>
      <c r="S37" s="3">
        <f t="shared" si="3"/>
        <v>1.3968030089327692</v>
      </c>
    </row>
    <row r="38" spans="1:19" ht="15.75" thickBot="1" x14ac:dyDescent="0.3">
      <c r="A38" s="57" t="s">
        <v>51</v>
      </c>
      <c r="B38" s="41">
        <v>255488</v>
      </c>
      <c r="C38" s="38">
        <v>0.17019999999999999</v>
      </c>
      <c r="D38" s="41">
        <v>1755</v>
      </c>
      <c r="E38" s="41">
        <v>250138</v>
      </c>
      <c r="F38" s="38">
        <v>0.19220000000000001</v>
      </c>
      <c r="G38" s="41">
        <v>1711</v>
      </c>
      <c r="H38" s="41">
        <v>208243</v>
      </c>
      <c r="I38" s="38">
        <v>0.13750000000000001</v>
      </c>
      <c r="J38" s="41">
        <v>1419</v>
      </c>
      <c r="K38" s="41">
        <v>190724</v>
      </c>
      <c r="L38" s="38">
        <v>0.13619999999999999</v>
      </c>
      <c r="M38" s="41">
        <v>1299</v>
      </c>
      <c r="N38" s="39">
        <f t="shared" si="0"/>
        <v>64764</v>
      </c>
      <c r="O38" s="38">
        <f t="shared" si="1"/>
        <v>0.33956922044420207</v>
      </c>
      <c r="P38" s="38">
        <f t="shared" si="2"/>
        <v>3.4000000000000002E-2</v>
      </c>
      <c r="Q38" s="41">
        <v>456</v>
      </c>
      <c r="R38" s="38">
        <v>0.3510392609699769</v>
      </c>
      <c r="S38" s="3">
        <f t="shared" si="3"/>
        <v>0.31151821480254188</v>
      </c>
    </row>
    <row r="39" spans="1:19" x14ac:dyDescent="0.25">
      <c r="A39" s="43"/>
      <c r="B39" s="44">
        <f>SUM(B33:B38)</f>
        <v>878843</v>
      </c>
      <c r="C39" s="43"/>
      <c r="D39" s="43"/>
      <c r="E39" s="44">
        <f>SUM(E33:E38)</f>
        <v>849593</v>
      </c>
      <c r="F39" s="43"/>
      <c r="G39" s="43"/>
      <c r="H39" s="44">
        <f>SUM(H33:H38)</f>
        <v>719320</v>
      </c>
      <c r="I39" s="43"/>
      <c r="J39" s="43"/>
      <c r="K39" s="44">
        <f>SUM(K33:K38)</f>
        <v>690502</v>
      </c>
      <c r="L39" s="43"/>
      <c r="M39" s="43"/>
      <c r="N39" s="44">
        <f>SUM(N33:N38)</f>
        <v>188341</v>
      </c>
      <c r="O39" s="38">
        <f t="shared" si="1"/>
        <v>0.27275952857486291</v>
      </c>
      <c r="P39" s="38">
        <f t="shared" si="2"/>
        <v>0</v>
      </c>
      <c r="Q39" s="43"/>
      <c r="R39" s="43"/>
      <c r="S39" s="3">
        <f t="shared" si="3"/>
        <v>0.23039904301508179</v>
      </c>
    </row>
  </sheetData>
  <sortState xmlns:xlrd2="http://schemas.microsoft.com/office/spreadsheetml/2017/richdata2" ref="A2:S39">
    <sortCondition descending="1" ref="C1:C3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D1D8C-EA53-40E0-8031-614EAAE72B18}">
  <dimension ref="A1:D36"/>
  <sheetViews>
    <sheetView workbookViewId="0">
      <selection sqref="A1:XFD1048576"/>
    </sheetView>
  </sheetViews>
  <sheetFormatPr baseColWidth="10" defaultColWidth="9.140625" defaultRowHeight="15" x14ac:dyDescent="0.25"/>
  <cols>
    <col min="1" max="1" width="68.5703125" customWidth="1"/>
    <col min="2" max="4" width="13.28515625" customWidth="1"/>
  </cols>
  <sheetData>
    <row r="1" spans="1:4" x14ac:dyDescent="0.25">
      <c r="A1" s="45" t="s">
        <v>156</v>
      </c>
      <c r="B1" s="45"/>
      <c r="C1" s="45"/>
      <c r="D1" s="45"/>
    </row>
    <row r="2" spans="1:4" x14ac:dyDescent="0.25">
      <c r="A2" s="46" t="s">
        <v>157</v>
      </c>
      <c r="B2" s="46"/>
      <c r="C2" s="46"/>
      <c r="D2" s="46"/>
    </row>
    <row r="3" spans="1:4" x14ac:dyDescent="0.25">
      <c r="A3" s="47" t="s">
        <v>158</v>
      </c>
      <c r="B3" s="47"/>
      <c r="C3" s="47"/>
      <c r="D3" s="47"/>
    </row>
    <row r="4" spans="1:4" x14ac:dyDescent="0.25">
      <c r="A4" s="48" t="s">
        <v>159</v>
      </c>
      <c r="B4" s="48"/>
      <c r="C4" s="48"/>
      <c r="D4" s="48"/>
    </row>
    <row r="5" spans="1:4" x14ac:dyDescent="0.25">
      <c r="A5" s="49" t="s">
        <v>160</v>
      </c>
      <c r="B5" s="49"/>
      <c r="C5" s="49"/>
      <c r="D5" s="49"/>
    </row>
    <row r="6" spans="1:4" x14ac:dyDescent="0.25">
      <c r="A6" s="47" t="s">
        <v>158</v>
      </c>
      <c r="B6" s="47"/>
      <c r="C6" s="47"/>
      <c r="D6" s="47"/>
    </row>
    <row r="7" spans="1:4" x14ac:dyDescent="0.25">
      <c r="A7" s="50" t="s">
        <v>161</v>
      </c>
      <c r="B7" s="51" t="s">
        <v>162</v>
      </c>
    </row>
    <row r="8" spans="1:4" x14ac:dyDescent="0.25">
      <c r="B8" s="52" t="s">
        <v>163</v>
      </c>
      <c r="C8" s="52" t="s">
        <v>164</v>
      </c>
      <c r="D8" s="52" t="s">
        <v>165</v>
      </c>
    </row>
    <row r="9" spans="1:4" x14ac:dyDescent="0.25">
      <c r="A9" s="58" t="s">
        <v>166</v>
      </c>
      <c r="B9" s="58"/>
      <c r="C9" s="53"/>
      <c r="D9" s="46"/>
    </row>
    <row r="10" spans="1:4" x14ac:dyDescent="0.25">
      <c r="A10" s="53" t="s">
        <v>167</v>
      </c>
      <c r="B10" s="54">
        <v>27.6</v>
      </c>
      <c r="C10" s="54">
        <v>27</v>
      </c>
      <c r="D10" s="54">
        <v>28.3</v>
      </c>
    </row>
    <row r="11" spans="1:4" x14ac:dyDescent="0.25">
      <c r="A11" s="58" t="s">
        <v>168</v>
      </c>
      <c r="B11" s="58"/>
      <c r="C11" s="53"/>
      <c r="D11" s="46"/>
    </row>
    <row r="12" spans="1:4" x14ac:dyDescent="0.25">
      <c r="A12" s="53" t="s">
        <v>167</v>
      </c>
      <c r="B12" s="54">
        <v>32.5</v>
      </c>
      <c r="C12" s="54">
        <v>32.700000000000003</v>
      </c>
      <c r="D12" s="54">
        <v>32.299999999999997</v>
      </c>
    </row>
    <row r="13" spans="1:4" x14ac:dyDescent="0.25">
      <c r="A13" s="58" t="s">
        <v>169</v>
      </c>
      <c r="B13" s="58"/>
      <c r="C13" s="53"/>
      <c r="D13" s="46"/>
    </row>
    <row r="14" spans="1:4" x14ac:dyDescent="0.25">
      <c r="A14" s="53" t="s">
        <v>167</v>
      </c>
      <c r="B14" s="54">
        <v>33.5</v>
      </c>
      <c r="C14" s="54">
        <v>32.9</v>
      </c>
      <c r="D14" s="54">
        <v>34.200000000000003</v>
      </c>
    </row>
    <row r="15" spans="1:4" x14ac:dyDescent="0.25">
      <c r="A15" s="58" t="s">
        <v>170</v>
      </c>
      <c r="B15" s="58"/>
      <c r="C15" s="53"/>
      <c r="D15" s="46"/>
    </row>
    <row r="16" spans="1:4" x14ac:dyDescent="0.25">
      <c r="A16" s="53" t="s">
        <v>167</v>
      </c>
      <c r="B16" s="54">
        <v>27.3</v>
      </c>
      <c r="C16" s="54">
        <v>26.6</v>
      </c>
      <c r="D16" s="54">
        <v>28</v>
      </c>
    </row>
    <row r="17" spans="1:4" x14ac:dyDescent="0.25">
      <c r="A17" s="58" t="s">
        <v>171</v>
      </c>
      <c r="B17" s="58"/>
      <c r="C17" s="53"/>
      <c r="D17" s="46"/>
    </row>
    <row r="18" spans="1:4" x14ac:dyDescent="0.25">
      <c r="A18" s="53" t="s">
        <v>167</v>
      </c>
      <c r="B18" s="54">
        <v>27.6</v>
      </c>
      <c r="C18" s="54">
        <v>26.7</v>
      </c>
      <c r="D18" s="54">
        <v>28.5</v>
      </c>
    </row>
    <row r="19" spans="1:4" x14ac:dyDescent="0.25">
      <c r="A19" s="58" t="s">
        <v>172</v>
      </c>
      <c r="B19" s="58"/>
      <c r="C19" s="53"/>
      <c r="D19" s="46"/>
    </row>
    <row r="20" spans="1:4" x14ac:dyDescent="0.25">
      <c r="A20" s="53" t="s">
        <v>167</v>
      </c>
      <c r="B20" s="54">
        <v>19.8</v>
      </c>
      <c r="C20" s="54">
        <v>17.5</v>
      </c>
      <c r="D20" s="54">
        <v>21.7</v>
      </c>
    </row>
    <row r="21" spans="1:4" x14ac:dyDescent="0.25">
      <c r="A21" s="58" t="s">
        <v>173</v>
      </c>
      <c r="B21" s="58"/>
      <c r="C21" s="53"/>
      <c r="D21" s="46"/>
    </row>
    <row r="22" spans="1:4" x14ac:dyDescent="0.25">
      <c r="A22" s="53" t="s">
        <v>167</v>
      </c>
      <c r="B22" s="54">
        <v>33</v>
      </c>
      <c r="C22" s="54">
        <v>32.799999999999997</v>
      </c>
      <c r="D22" s="54">
        <v>33.1</v>
      </c>
    </row>
    <row r="23" spans="1:4" x14ac:dyDescent="0.25">
      <c r="A23" s="58" t="s">
        <v>174</v>
      </c>
      <c r="B23" s="58"/>
      <c r="C23" s="53"/>
      <c r="D23" s="46"/>
    </row>
    <row r="24" spans="1:4" x14ac:dyDescent="0.25">
      <c r="A24" s="53" t="s">
        <v>167</v>
      </c>
      <c r="B24" s="54">
        <v>28.5</v>
      </c>
      <c r="C24" s="54">
        <v>27.9</v>
      </c>
      <c r="D24" s="54">
        <v>29.2</v>
      </c>
    </row>
    <row r="28" spans="1:4" x14ac:dyDescent="0.25">
      <c r="A28" s="55" t="s">
        <v>175</v>
      </c>
    </row>
    <row r="29" spans="1:4" x14ac:dyDescent="0.25">
      <c r="A29" t="s">
        <v>176</v>
      </c>
    </row>
    <row r="30" spans="1:4" x14ac:dyDescent="0.25">
      <c r="A30" t="s">
        <v>177</v>
      </c>
    </row>
    <row r="31" spans="1:4" x14ac:dyDescent="0.25">
      <c r="A31" t="s">
        <v>178</v>
      </c>
    </row>
    <row r="32" spans="1:4" x14ac:dyDescent="0.25">
      <c r="A32" t="s">
        <v>179</v>
      </c>
    </row>
    <row r="33" spans="1:1" x14ac:dyDescent="0.25">
      <c r="A33" t="s">
        <v>180</v>
      </c>
    </row>
    <row r="35" spans="1:1" x14ac:dyDescent="0.25">
      <c r="A35" s="55" t="s">
        <v>181</v>
      </c>
    </row>
    <row r="36" spans="1:1" x14ac:dyDescent="0.25">
      <c r="A36" t="s">
        <v>182</v>
      </c>
    </row>
  </sheetData>
  <mergeCells count="8">
    <mergeCell ref="A21:B21"/>
    <mergeCell ref="A23:B23"/>
    <mergeCell ref="A9:B9"/>
    <mergeCell ref="A11:B11"/>
    <mergeCell ref="A13:B13"/>
    <mergeCell ref="A15:B15"/>
    <mergeCell ref="A17:B17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inc deuda 37 paises</vt:lpstr>
      <vt:lpstr>ind riesgo pobreza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De Pro Bueno</dc:creator>
  <cp:lastModifiedBy>Miguel De Pro Bueno</cp:lastModifiedBy>
  <cp:lastPrinted>2022-06-27T07:24:03Z</cp:lastPrinted>
  <dcterms:created xsi:type="dcterms:W3CDTF">2022-06-26T17:23:41Z</dcterms:created>
  <dcterms:modified xsi:type="dcterms:W3CDTF">2022-07-01T08:10:33Z</dcterms:modified>
</cp:coreProperties>
</file>